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codeName="ThisWorkbook"/>
  <mc:AlternateContent xmlns:mc="http://schemas.openxmlformats.org/markup-compatibility/2006">
    <mc:Choice Requires="x15">
      <x15ac:absPath xmlns:x15ac="http://schemas.microsoft.com/office/spreadsheetml/2010/11/ac" url="U:\PREVENTION&amp;MITIGATION\FUELS_In-House Projects\Shurtz Canyon Wildfire Protection Project\WRI\"/>
    </mc:Choice>
  </mc:AlternateContent>
  <xr:revisionPtr revIDLastSave="0" documentId="13_ncr:1_{1ABC8D6C-E571-4F35-82A6-BCBF642FF1CF}" xr6:coauthVersionLast="45" xr6:coauthVersionMax="45" xr10:uidLastSave="{00000000-0000-0000-0000-000000000000}"/>
  <bookViews>
    <workbookView xWindow="7785" yWindow="2610" windowWidth="21600" windowHeight="11385" tabRatio="758" activeTab="1" xr2:uid="{00000000-000D-0000-FFFF-FFFF00000000}"/>
  </bookViews>
  <sheets>
    <sheet name="Instructions" sheetId="24" r:id="rId1"/>
    <sheet name="Mix" sheetId="2" r:id="rId2"/>
    <sheet name="Species List" sheetId="1" r:id="rId3"/>
    <sheet name="Precip Reference" sheetId="6" r:id="rId4"/>
    <sheet name="Species Ref. Guide (Draft) " sheetId="25" r:id="rId5"/>
  </sheets>
  <definedNames>
    <definedName name="Life_Form">'Species List'!$B$5:$B$142</definedName>
    <definedName name="PLS">'Species List'!$K$5:$K$142</definedName>
    <definedName name="Price">'Species List'!$E$5:$E$142</definedName>
    <definedName name="Scientific">'Species List'!$D$5:$D$142</definedName>
    <definedName name="Seeds_per_lbs">'Species List'!$H$5:$H$142</definedName>
    <definedName name="Species">'Species List'!$A$5:$A$142</definedName>
    <definedName name="V_1">'Species List'!$M$5:$M$142</definedName>
    <definedName name="V_2">'Species List'!$N$5:$N$142</definedName>
    <definedName name="V_3">'Species List'!$O$5:$O$142</definedName>
    <definedName name="V_4">'Species List'!$P$5:$P$142</definedName>
    <definedName name="V_5">'Species List'!$Q$5:$Q$142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7" i="1" l="1"/>
  <c r="J38" i="1"/>
  <c r="I9" i="2"/>
  <c r="T9" i="2"/>
  <c r="S9" i="2"/>
  <c r="R9" i="2"/>
  <c r="Q9" i="2"/>
  <c r="P9" i="2"/>
  <c r="H9" i="2"/>
  <c r="J9" i="2"/>
  <c r="L9" i="2" s="1"/>
  <c r="K9" i="2"/>
  <c r="G9" i="2" s="1"/>
  <c r="D9" i="2"/>
  <c r="B9" i="2"/>
  <c r="J130" i="1"/>
  <c r="J89" i="1"/>
  <c r="J55" i="1"/>
  <c r="J47" i="1"/>
  <c r="J18" i="1"/>
  <c r="J12" i="1"/>
  <c r="J13" i="1"/>
  <c r="J5" i="1"/>
  <c r="B10" i="2"/>
  <c r="D13" i="2"/>
  <c r="J141" i="1"/>
  <c r="J52" i="1"/>
  <c r="J101" i="1"/>
  <c r="J9" i="1"/>
  <c r="J39" i="1"/>
  <c r="J136" i="1"/>
  <c r="J117" i="1"/>
  <c r="J27" i="1"/>
  <c r="J31" i="1"/>
  <c r="J26" i="1"/>
  <c r="J70" i="1"/>
  <c r="J82" i="1"/>
  <c r="J24" i="1"/>
  <c r="J80" i="1"/>
  <c r="J6" i="1"/>
  <c r="J92" i="1"/>
  <c r="J33" i="1"/>
  <c r="J121" i="1"/>
  <c r="J113" i="1"/>
  <c r="J10" i="1"/>
  <c r="J90" i="1"/>
  <c r="J102" i="1"/>
  <c r="J17" i="1"/>
  <c r="J109" i="1"/>
  <c r="J119" i="1"/>
  <c r="J15" i="1"/>
  <c r="J61" i="1"/>
  <c r="J46" i="1"/>
  <c r="J59" i="1"/>
  <c r="J135" i="1"/>
  <c r="J122" i="1"/>
  <c r="J86" i="1"/>
  <c r="J110" i="1"/>
  <c r="J25" i="1"/>
  <c r="J19" i="1"/>
  <c r="J71" i="1"/>
  <c r="J74" i="1"/>
  <c r="J49" i="1"/>
  <c r="J108" i="1"/>
  <c r="J123" i="1"/>
  <c r="J68" i="1"/>
  <c r="J16" i="1"/>
  <c r="J137" i="1"/>
  <c r="J78" i="1"/>
  <c r="J14" i="1"/>
  <c r="J79" i="1"/>
  <c r="J64" i="1"/>
  <c r="J65" i="1"/>
  <c r="J99" i="1"/>
  <c r="J51" i="1"/>
  <c r="J53" i="1"/>
  <c r="J138" i="1"/>
  <c r="J41" i="1"/>
  <c r="J75" i="1"/>
  <c r="J43" i="1"/>
  <c r="J28" i="1"/>
  <c r="J44" i="1"/>
  <c r="J87" i="1"/>
  <c r="J100" i="1"/>
  <c r="J124" i="1"/>
  <c r="J76" i="1"/>
  <c r="J48" i="1"/>
  <c r="J83" i="1"/>
  <c r="J21" i="1"/>
  <c r="J50" i="1"/>
  <c r="J103" i="1"/>
  <c r="J22" i="1"/>
  <c r="J91" i="1"/>
  <c r="J54" i="1"/>
  <c r="J72" i="1"/>
  <c r="J104" i="1"/>
  <c r="J73" i="1"/>
  <c r="J42" i="1"/>
  <c r="J125" i="1"/>
  <c r="J7" i="1"/>
  <c r="J77" i="1"/>
  <c r="J37" i="1"/>
  <c r="J63" i="1"/>
  <c r="J66" i="1"/>
  <c r="J126" i="1"/>
  <c r="J34" i="1"/>
  <c r="J85" i="1"/>
  <c r="J30" i="1"/>
  <c r="J11" i="1"/>
  <c r="J81" i="1"/>
  <c r="J139" i="1"/>
  <c r="J93" i="1"/>
  <c r="J94" i="1"/>
  <c r="J95" i="1"/>
  <c r="J96" i="1"/>
  <c r="J97" i="1"/>
  <c r="J140" i="1"/>
  <c r="J40" i="1"/>
  <c r="J20" i="1"/>
  <c r="J106" i="1"/>
  <c r="J56" i="1"/>
  <c r="J98" i="1"/>
  <c r="J45" i="1"/>
  <c r="J58" i="1"/>
  <c r="J127" i="1"/>
  <c r="J60" i="1"/>
  <c r="J67" i="1"/>
  <c r="J111" i="1"/>
  <c r="J128" i="1"/>
  <c r="J29" i="1"/>
  <c r="J112" i="1"/>
  <c r="J129" i="1"/>
  <c r="J107" i="1"/>
  <c r="J62" i="1"/>
  <c r="J8" i="1"/>
  <c r="J32" i="1"/>
  <c r="J120" i="1"/>
  <c r="J36" i="1"/>
  <c r="J131" i="1"/>
  <c r="J23" i="1"/>
  <c r="J114" i="1"/>
  <c r="J132" i="1"/>
  <c r="J133" i="1"/>
  <c r="J118" i="1"/>
  <c r="J69" i="1"/>
  <c r="J116" i="1"/>
  <c r="J105" i="1"/>
  <c r="J134" i="1"/>
  <c r="J142" i="1"/>
  <c r="J84" i="1"/>
  <c r="J88" i="1"/>
  <c r="J115" i="1"/>
  <c r="B29" i="2"/>
  <c r="B28" i="2"/>
  <c r="B27" i="2"/>
  <c r="B26" i="2"/>
  <c r="B25" i="2"/>
  <c r="B24" i="2"/>
  <c r="B23" i="2"/>
  <c r="B22" i="2"/>
  <c r="B21" i="2"/>
  <c r="B20" i="2"/>
  <c r="B19" i="2"/>
  <c r="B18" i="2"/>
  <c r="B17" i="2"/>
  <c r="B16" i="2"/>
  <c r="B15" i="2"/>
  <c r="B14" i="2"/>
  <c r="B13" i="2"/>
  <c r="B12" i="2"/>
  <c r="B11" i="2"/>
  <c r="C36" i="2"/>
  <c r="D29" i="2"/>
  <c r="H11" i="2"/>
  <c r="I11" i="2"/>
  <c r="H12" i="2"/>
  <c r="M12" i="2" s="1"/>
  <c r="I12" i="2"/>
  <c r="H10" i="2"/>
  <c r="M15" i="2"/>
  <c r="M22" i="2"/>
  <c r="M23" i="2"/>
  <c r="M26" i="2"/>
  <c r="M27" i="2"/>
  <c r="M28" i="2"/>
  <c r="M29" i="2"/>
  <c r="I10" i="2"/>
  <c r="H13" i="2"/>
  <c r="I13" i="2"/>
  <c r="I29" i="2"/>
  <c r="I28" i="2"/>
  <c r="I27" i="2"/>
  <c r="I26" i="2"/>
  <c r="I25" i="2"/>
  <c r="I24" i="2"/>
  <c r="I23" i="2"/>
  <c r="I22" i="2"/>
  <c r="I21" i="2"/>
  <c r="I19" i="2"/>
  <c r="I20" i="2"/>
  <c r="I18" i="2"/>
  <c r="I17" i="2"/>
  <c r="I16" i="2"/>
  <c r="I15" i="2"/>
  <c r="I14" i="2"/>
  <c r="J10" i="2"/>
  <c r="K10" i="2"/>
  <c r="G10" i="2"/>
  <c r="J11" i="2"/>
  <c r="L11" i="2" s="1"/>
  <c r="K11" i="2"/>
  <c r="J12" i="2"/>
  <c r="K12" i="2"/>
  <c r="G12" i="2" s="1"/>
  <c r="J13" i="2"/>
  <c r="L13" i="2" s="1"/>
  <c r="K13" i="2"/>
  <c r="G13" i="2" s="1"/>
  <c r="L15" i="2"/>
  <c r="L23" i="2"/>
  <c r="L26" i="2"/>
  <c r="L27" i="2"/>
  <c r="L28" i="2"/>
  <c r="L29" i="2"/>
  <c r="F31" i="2"/>
  <c r="J14" i="2"/>
  <c r="K14" i="2"/>
  <c r="G14" i="2" s="1"/>
  <c r="J15" i="2"/>
  <c r="K15" i="2"/>
  <c r="J16" i="2"/>
  <c r="K16" i="2"/>
  <c r="G16" i="2" s="1"/>
  <c r="J17" i="2"/>
  <c r="K17" i="2"/>
  <c r="G17" i="2" s="1"/>
  <c r="J18" i="2"/>
  <c r="L18" i="2" s="1"/>
  <c r="K18" i="2"/>
  <c r="J19" i="2"/>
  <c r="L19" i="2" s="1"/>
  <c r="K19" i="2"/>
  <c r="G19" i="2" s="1"/>
  <c r="J20" i="2"/>
  <c r="K20" i="2"/>
  <c r="J21" i="2"/>
  <c r="K21" i="2"/>
  <c r="G21" i="2" s="1"/>
  <c r="J22" i="2"/>
  <c r="K22" i="2"/>
  <c r="G22" i="2" s="1"/>
  <c r="J23" i="2"/>
  <c r="K23" i="2"/>
  <c r="J24" i="2"/>
  <c r="K24" i="2"/>
  <c r="G24" i="2" s="1"/>
  <c r="J25" i="2"/>
  <c r="L25" i="2" s="1"/>
  <c r="K25" i="2"/>
  <c r="G25" i="2" s="1"/>
  <c r="J26" i="2"/>
  <c r="K26" i="2"/>
  <c r="J27" i="2"/>
  <c r="K27" i="2"/>
  <c r="J28" i="2"/>
  <c r="K28" i="2"/>
  <c r="J29" i="2"/>
  <c r="K29" i="2"/>
  <c r="H14" i="2"/>
  <c r="H15" i="2"/>
  <c r="H16" i="2"/>
  <c r="M16" i="2" s="1"/>
  <c r="H17" i="2"/>
  <c r="H18" i="2"/>
  <c r="M18" i="2" s="1"/>
  <c r="H19" i="2"/>
  <c r="H20" i="2"/>
  <c r="H21" i="2"/>
  <c r="M21" i="2" s="1"/>
  <c r="H22" i="2"/>
  <c r="H23" i="2"/>
  <c r="H24" i="2"/>
  <c r="H25" i="2"/>
  <c r="H26" i="2"/>
  <c r="H27" i="2"/>
  <c r="H28" i="2"/>
  <c r="H29" i="2"/>
  <c r="D10" i="2"/>
  <c r="D11" i="2"/>
  <c r="D12" i="2"/>
  <c r="D14" i="2"/>
  <c r="D15" i="2"/>
  <c r="D16" i="2"/>
  <c r="D17" i="2"/>
  <c r="D18" i="2"/>
  <c r="D19" i="2"/>
  <c r="D20" i="2"/>
  <c r="D21" i="2"/>
  <c r="D22" i="2"/>
  <c r="D23" i="2"/>
  <c r="D24" i="2"/>
  <c r="D25" i="2"/>
  <c r="D26" i="2"/>
  <c r="D27" i="2"/>
  <c r="D28" i="2"/>
  <c r="G11" i="2"/>
  <c r="G15" i="2"/>
  <c r="G18" i="2"/>
  <c r="G23" i="2"/>
  <c r="G26" i="2"/>
  <c r="G27" i="2"/>
  <c r="G28" i="2"/>
  <c r="G29" i="2"/>
  <c r="P10" i="2"/>
  <c r="P11" i="2"/>
  <c r="P12" i="2"/>
  <c r="P13" i="2"/>
  <c r="P14" i="2"/>
  <c r="P15" i="2"/>
  <c r="P16" i="2"/>
  <c r="P17" i="2"/>
  <c r="P18" i="2"/>
  <c r="P19" i="2"/>
  <c r="T21" i="2"/>
  <c r="T22" i="2"/>
  <c r="T23" i="2"/>
  <c r="T24" i="2"/>
  <c r="T25" i="2"/>
  <c r="T26" i="2"/>
  <c r="T27" i="2"/>
  <c r="T28" i="2"/>
  <c r="T29" i="2"/>
  <c r="T10" i="2"/>
  <c r="T11" i="2"/>
  <c r="T12" i="2"/>
  <c r="T13" i="2"/>
  <c r="T14" i="2"/>
  <c r="T15" i="2"/>
  <c r="T16" i="2"/>
  <c r="T17" i="2"/>
  <c r="T18" i="2"/>
  <c r="T19" i="2"/>
  <c r="T20" i="2"/>
  <c r="S21" i="2"/>
  <c r="S22" i="2"/>
  <c r="S23" i="2"/>
  <c r="S24" i="2"/>
  <c r="S25" i="2"/>
  <c r="S26" i="2"/>
  <c r="S27" i="2"/>
  <c r="S28" i="2"/>
  <c r="S29" i="2"/>
  <c r="S10" i="2"/>
  <c r="S11" i="2"/>
  <c r="S12" i="2"/>
  <c r="S13" i="2"/>
  <c r="S14" i="2"/>
  <c r="S15" i="2"/>
  <c r="S16" i="2"/>
  <c r="S17" i="2"/>
  <c r="S18" i="2"/>
  <c r="S19" i="2"/>
  <c r="S20" i="2"/>
  <c r="R21" i="2"/>
  <c r="R22" i="2"/>
  <c r="R23" i="2"/>
  <c r="R24" i="2"/>
  <c r="R25" i="2"/>
  <c r="R26" i="2"/>
  <c r="R27" i="2"/>
  <c r="R28" i="2"/>
  <c r="R29" i="2"/>
  <c r="R10" i="2"/>
  <c r="R11" i="2"/>
  <c r="R12" i="2"/>
  <c r="R13" i="2"/>
  <c r="R14" i="2"/>
  <c r="R15" i="2"/>
  <c r="R16" i="2"/>
  <c r="R17" i="2"/>
  <c r="R18" i="2"/>
  <c r="R19" i="2"/>
  <c r="R20"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10" i="2"/>
  <c r="L24" i="2" l="1"/>
  <c r="M24" i="2"/>
  <c r="L22" i="2"/>
  <c r="L21" i="2"/>
  <c r="L20" i="2"/>
  <c r="M20" i="2"/>
  <c r="L17" i="2"/>
  <c r="L16" i="2"/>
  <c r="L14" i="2"/>
  <c r="L12" i="2"/>
  <c r="M11" i="2"/>
  <c r="M13" i="2"/>
  <c r="M17" i="2"/>
  <c r="M19" i="2"/>
  <c r="M10" i="2"/>
  <c r="F30" i="2"/>
  <c r="M14" i="2"/>
  <c r="M9" i="2"/>
  <c r="M25" i="2"/>
  <c r="G20" i="2"/>
  <c r="F32" i="2" s="1"/>
  <c r="F34" i="2" l="1"/>
  <c r="M30" i="2"/>
  <c r="F33" i="2" s="1"/>
</calcChain>
</file>

<file path=xl/sharedStrings.xml><?xml version="1.0" encoding="utf-8"?>
<sst xmlns="http://schemas.openxmlformats.org/spreadsheetml/2006/main" count="3128" uniqueCount="1003">
  <si>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</si>
  <si>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</si>
  <si>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</si>
  <si>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</si>
  <si>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</si>
  <si>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</si>
  <si>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</si>
  <si>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</si>
  <si>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</si>
  <si>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</si>
  <si>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</si>
  <si>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</si>
  <si>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</si>
  <si>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</si>
  <si>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</si>
  <si>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</si>
  <si>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</si>
  <si>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</si>
  <si>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</si>
  <si>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</si>
  <si>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</si>
  <si>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</si>
  <si>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</si>
  <si>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</si>
  <si>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</si>
  <si>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</si>
  <si>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</si>
  <si>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</si>
  <si>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</si>
  <si>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</si>
  <si>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</si>
  <si>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</si>
  <si>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</si>
  <si>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</si>
  <si>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</si>
  <si>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</si>
  <si>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</si>
  <si>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</si>
  <si>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</si>
  <si>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</si>
  <si>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</si>
  <si>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</si>
  <si>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</si>
  <si>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</si>
  <si>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</si>
  <si>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</si>
  <si>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</si>
  <si>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</si>
  <si>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</si>
  <si>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</si>
  <si>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</si>
  <si>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</si>
  <si>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</si>
  <si>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</si>
  <si>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</si>
  <si>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</si>
  <si>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</si>
  <si>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</si>
  <si>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</si>
  <si>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</si>
  <si>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</si>
  <si>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</si>
  <si>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</si>
  <si>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</si>
  <si>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</si>
  <si>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</si>
  <si>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</si>
  <si>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</si>
  <si>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</si>
  <si>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</si>
  <si>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</si>
  <si>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</si>
  <si>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</si>
  <si>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</si>
  <si>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</si>
  <si>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</si>
  <si>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</si>
  <si>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</si>
  <si>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</si>
  <si>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</si>
  <si>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</si>
  <si>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</si>
  <si>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</si>
  <si>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</si>
  <si>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</si>
  <si>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</si>
  <si>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</si>
  <si>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</si>
  <si>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</si>
  <si>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</si>
  <si>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</si>
  <si>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</si>
  <si>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</si>
  <si>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</si>
  <si>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</si>
  <si>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</si>
  <si>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</si>
  <si>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</si>
  <si>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</si>
  <si>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</si>
  <si>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</si>
  <si>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</si>
  <si>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</si>
  <si>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</si>
  <si>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</si>
  <si>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</si>
  <si>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</si>
  <si>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</si>
  <si>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</si>
  <si>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</si>
  <si>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</si>
  <si>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</si>
  <si>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</si>
  <si>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</si>
  <si>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</si>
  <si>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</si>
  <si>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</si>
  <si>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</si>
  <si>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</si>
  <si>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</si>
  <si>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</si>
  <si>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</si>
  <si>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</si>
  <si>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</si>
  <si>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</si>
  <si>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</si>
  <si>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</si>
  <si>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</si>
  <si>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</si>
  <si>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</si>
  <si>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</si>
  <si>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</si>
  <si>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</si>
  <si>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</si>
  <si>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</si>
  <si>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</si>
  <si>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</si>
  <si>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</si>
  <si>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</si>
  <si>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</si>
  <si>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</si>
  <si>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</si>
  <si>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</si>
  <si>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</si>
  <si>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</si>
  <si>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</si>
  <si>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</si>
  <si>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</si>
  <si>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</si>
  <si>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</si>
  <si>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</si>
  <si>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</si>
  <si>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</si>
  <si>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</si>
  <si>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</si>
  <si>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</si>
  <si>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</si>
  <si>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</si>
  <si>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</si>
  <si>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</si>
  <si>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</si>
  <si>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</si>
  <si>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</si>
  <si>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</si>
  <si>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</si>
  <si>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</si>
  <si>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</si>
  <si>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</si>
  <si>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</si>
  <si>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</si>
  <si>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</si>
  <si>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</si>
  <si>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</si>
  <si>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</si>
  <si>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</si>
  <si>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</si>
  <si>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</si>
  <si>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</si>
  <si>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</si>
  <si>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</si>
  <si>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</si>
  <si>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</si>
  <si>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</si>
  <si>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</si>
  <si>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</si>
  <si>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</si>
  <si>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</si>
  <si>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</si>
  <si>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</si>
  <si>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</si>
  <si>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</si>
  <si>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</si>
  <si>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</si>
  <si>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</si>
  <si>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</si>
  <si>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</si>
  <si>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</si>
  <si>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</si>
  <si>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</si>
  <si>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</si>
  <si>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</si>
  <si>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</si>
  <si>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</si>
  <si>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</si>
  <si>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</si>
  <si>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</si>
  <si>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</si>
  <si>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</si>
  <si>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</si>
  <si>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</si>
  <si>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</si>
  <si>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</si>
  <si>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</si>
  <si>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</si>
  <si>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</si>
  <si>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</si>
  <si>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</si>
  <si>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</si>
  <si>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</si>
  <si>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</si>
  <si>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</si>
  <si>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</si>
  <si>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</si>
  <si>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</si>
  <si>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</si>
  <si>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</si>
  <si>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</si>
  <si>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</si>
  <si>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</si>
  <si>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</si>
  <si>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</si>
  <si>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</si>
  <si>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</si>
  <si>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</si>
  <si>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</si>
  <si>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</si>
  <si>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</si>
  <si>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</si>
  <si>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</si>
  <si>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</si>
  <si>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</si>
  <si>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</si>
  <si>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</si>
  <si>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</si>
  <si>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</si>
  <si>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</si>
  <si>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</si>
  <si>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</si>
  <si>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</si>
  <si>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</si>
  <si>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</si>
  <si>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</si>
  <si>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</si>
  <si>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</si>
  <si>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</si>
  <si>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</si>
  <si>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</si>
  <si>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</si>
  <si>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</si>
  <si>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</si>
  <si>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</si>
  <si>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</si>
  <si>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</si>
  <si>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</si>
  <si>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</si>
  <si>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</si>
  <si>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</si>
  <si>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</si>
  <si>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</si>
  <si>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</si>
  <si>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</si>
  <si>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</si>
  <si>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</si>
  <si>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</si>
  <si>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</si>
  <si>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</si>
  <si>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</si>
  <si>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</si>
  <si>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</si>
  <si>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</si>
  <si>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</si>
  <si>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</si>
  <si>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</si>
  <si>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</si>
  <si>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</si>
  <si>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</si>
  <si>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</si>
  <si>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</si>
  <si>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</si>
  <si>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</si>
  <si>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</si>
  <si>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</si>
  <si>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</si>
  <si>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</si>
  <si>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</si>
  <si>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</si>
  <si>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</si>
  <si>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</si>
  <si>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</si>
  <si>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</si>
  <si>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</si>
  <si>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</si>
  <si>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</si>
  <si>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</si>
  <si>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</si>
  <si>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</si>
  <si>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</si>
  <si>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</si>
  <si>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</si>
  <si>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</si>
  <si>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</si>
  <si>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</si>
  <si>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</si>
  <si>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</si>
  <si>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</si>
  <si>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</si>
  <si>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</si>
  <si>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</si>
  <si>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</si>
  <si>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</si>
  <si>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</si>
  <si>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</si>
  <si>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Bouteloua curtipendula</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</si>
  <si>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</si>
  <si>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</si>
  <si>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</si>
  <si>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</si>
  <si>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</si>
  <si>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</si>
  <si>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</si>
  <si>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</si>
  <si>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</si>
  <si>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</si>
  <si>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</si>
  <si>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</si>
  <si>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</si>
  <si>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</si>
  <si>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</si>
  <si>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</si>
  <si>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</si>
  <si>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</si>
  <si>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</si>
  <si>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</si>
  <si>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</si>
  <si>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</si>
  <si>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</si>
  <si>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</si>
  <si>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</si>
  <si>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</si>
  <si>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</si>
  <si>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</si>
  <si>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</si>
  <si>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</si>
  <si>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</si>
  <si>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</si>
  <si>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</si>
  <si>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</si>
  <si>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</si>
  <si>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</si>
  <si>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</si>
  <si>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</si>
  <si>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</si>
  <si>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</si>
  <si>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</si>
  <si>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</si>
  <si>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</si>
  <si>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</si>
  <si>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</si>
  <si>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</si>
  <si>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</si>
  <si>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</si>
  <si>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</si>
  <si>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</si>
  <si>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</si>
  <si>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</si>
  <si>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</si>
  <si>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</si>
  <si>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</si>
  <si>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</si>
  <si>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</si>
  <si>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</si>
  <si>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</si>
  <si>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</si>
  <si>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</si>
  <si>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</si>
  <si>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</si>
  <si>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</si>
  <si>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</si>
  <si>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</si>
  <si>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</si>
  <si>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</si>
  <si>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</si>
  <si>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</si>
  <si>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</si>
  <si>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</si>
  <si>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</si>
  <si>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</si>
  <si>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</si>
  <si>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</si>
  <si>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</si>
  <si>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</si>
  <si>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</si>
  <si>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</si>
  <si>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</si>
  <si>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</si>
  <si>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</si>
  <si>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</si>
  <si>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</si>
  <si>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</si>
  <si>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</si>
  <si>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</si>
  <si>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</si>
  <si>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</si>
  <si>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</si>
  <si>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</si>
  <si>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</si>
  <si>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</si>
  <si>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</si>
  <si>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</si>
  <si>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</si>
  <si>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</si>
  <si>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</si>
  <si>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</si>
  <si>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</si>
  <si>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</si>
  <si>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</si>
  <si>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</si>
  <si>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</si>
  <si>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</si>
  <si>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</si>
  <si>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</si>
  <si>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</si>
  <si>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</si>
  <si>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</si>
  <si>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</si>
  <si>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</si>
  <si>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</si>
  <si>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</si>
  <si>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</si>
  <si>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</si>
  <si>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</si>
  <si>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</si>
  <si>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</si>
  <si>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</si>
  <si>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</si>
  <si>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</si>
  <si>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</si>
  <si>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</si>
  <si>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</si>
  <si>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</si>
  <si>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</si>
  <si>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</si>
  <si>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</si>
  <si>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</si>
  <si>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</si>
  <si>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</si>
  <si>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</si>
  <si>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</si>
  <si>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</si>
  <si>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</si>
  <si>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</si>
  <si>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</si>
  <si>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</si>
  <si>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</si>
  <si>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</si>
  <si>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</si>
  <si>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</si>
  <si>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</si>
  <si>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</si>
  <si>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</si>
  <si>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</si>
  <si>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</si>
  <si>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</si>
  <si>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</si>
  <si>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</si>
  <si>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</si>
  <si>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</si>
  <si>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</si>
  <si>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</si>
  <si>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</si>
  <si>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</si>
  <si>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</si>
  <si>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</si>
  <si>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</si>
  <si>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</si>
  <si>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</si>
  <si>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</si>
  <si>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</si>
  <si>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</si>
  <si>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</si>
  <si>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</si>
  <si>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</si>
  <si>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</si>
  <si>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</si>
  <si>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</si>
  <si>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</si>
  <si>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</si>
  <si>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</si>
  <si>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</si>
  <si>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</si>
  <si>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</si>
  <si>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</si>
  <si>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</si>
  <si>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</si>
  <si>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</si>
  <si>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</si>
  <si>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</si>
  <si>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</si>
  <si>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</si>
  <si>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</si>
  <si>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</si>
  <si>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</si>
  <si>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</si>
  <si>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</si>
  <si>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</si>
  <si>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</si>
  <si>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</si>
  <si>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</si>
  <si>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</si>
  <si>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</si>
  <si>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</si>
  <si>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</si>
  <si>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</si>
  <si>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</si>
  <si>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</si>
  <si>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</si>
  <si>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</si>
  <si>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</si>
  <si>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</si>
  <si>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</si>
  <si>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</si>
  <si>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</si>
  <si>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</si>
  <si>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</si>
  <si>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</si>
  <si>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</si>
  <si>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</si>
  <si>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</si>
  <si>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</si>
  <si>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</si>
  <si>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</si>
  <si>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</si>
  <si>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</si>
  <si>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</si>
  <si>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</si>
  <si>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</si>
  <si>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</si>
  <si>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</si>
  <si>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</si>
  <si>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</si>
  <si>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</si>
  <si>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</si>
  <si>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</si>
  <si>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</si>
  <si>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</si>
  <si>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</si>
  <si>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</si>
  <si>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</si>
  <si>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</si>
  <si>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</si>
  <si>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</si>
  <si>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</si>
  <si>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</si>
  <si>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</si>
  <si>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</si>
  <si>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</si>
  <si>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</si>
  <si>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</si>
  <si>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</si>
  <si>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</si>
  <si>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</si>
  <si>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</si>
  <si>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</si>
  <si>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</si>
  <si>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</si>
  <si>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</si>
  <si>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</si>
  <si>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</si>
  <si>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</si>
  <si>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</si>
  <si>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</si>
  <si>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</si>
  <si>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</si>
  <si>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</si>
  <si>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</si>
  <si>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</si>
  <si>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</si>
  <si>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</si>
  <si>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</si>
  <si>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</si>
  <si>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</si>
  <si>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</si>
  <si>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</si>
  <si>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</si>
  <si>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</si>
  <si>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</si>
  <si>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</si>
  <si>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</si>
  <si>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</si>
  <si>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</si>
  <si>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</si>
  <si>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</si>
  <si>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</si>
  <si>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</si>
  <si>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</si>
  <si>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</si>
  <si>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</si>
  <si>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</si>
  <si>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</si>
  <si>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</si>
  <si>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</si>
  <si>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</si>
  <si>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</si>
  <si>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</si>
  <si>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</si>
  <si>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</si>
  <si>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</si>
  <si>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</si>
  <si>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</si>
  <si>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</si>
  <si>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</si>
  <si>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</si>
  <si>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</si>
  <si>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</si>
  <si>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</si>
  <si>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</si>
  <si>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</si>
  <si>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</si>
  <si>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</si>
  <si>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</si>
  <si>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</si>
  <si>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</si>
  <si>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</si>
  <si>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</si>
  <si>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</si>
  <si>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</si>
  <si>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</si>
  <si>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</si>
  <si>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</si>
  <si>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</si>
  <si>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</si>
  <si>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</si>
  <si>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</si>
  <si>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</si>
  <si>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</si>
  <si>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</si>
  <si>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</si>
  <si>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</si>
  <si>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</si>
  <si>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</si>
  <si>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</si>
  <si>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</si>
  <si>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</si>
  <si>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</si>
  <si>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</si>
  <si>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</si>
  <si>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</si>
  <si>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</si>
  <si>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</si>
  <si>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</si>
  <si>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</si>
  <si>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</si>
  <si>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</si>
  <si>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</si>
  <si>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</si>
  <si>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</si>
  <si>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</si>
  <si>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</si>
  <si>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</si>
  <si>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</si>
  <si>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</si>
  <si>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</si>
  <si>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</si>
  <si>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</si>
  <si>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</si>
  <si>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</si>
  <si>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</si>
  <si>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</si>
  <si>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</si>
  <si>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</si>
  <si>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</si>
  <si>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</si>
  <si>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</si>
  <si>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</si>
  <si>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</si>
  <si>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</si>
  <si>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</si>
  <si>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</si>
  <si>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</si>
  <si>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</si>
  <si>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</si>
  <si>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</si>
  <si>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</si>
  <si>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</si>
  <si>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</si>
  <si>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</si>
  <si>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</si>
  <si>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</si>
  <si>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</si>
  <si>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</si>
  <si>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</si>
  <si>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</si>
  <si>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</si>
  <si>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</si>
  <si>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</si>
  <si>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</si>
  <si>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</si>
  <si>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</si>
  <si>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</si>
  <si>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</si>
  <si>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</si>
  <si>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</si>
  <si>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</si>
  <si>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</si>
  <si>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</si>
  <si>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</si>
  <si>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</si>
  <si>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</si>
  <si>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</si>
  <si>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</si>
  <si>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</si>
  <si>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</si>
  <si>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</si>
  <si>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</si>
  <si>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</si>
  <si>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</si>
  <si>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</si>
  <si>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</si>
  <si>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</si>
  <si>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</si>
  <si>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</si>
  <si>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</si>
  <si>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</si>
  <si>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</si>
  <si>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</si>
  <si>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</si>
  <si>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</si>
  <si>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</si>
  <si>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</si>
  <si>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</si>
  <si>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</si>
  <si>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</si>
  <si>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</si>
  <si>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</si>
  <si>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</si>
  <si>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</si>
  <si>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</si>
  <si>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</si>
  <si>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</si>
  <si>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</si>
  <si>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</si>
  <si>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</si>
  <si>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</si>
  <si>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</si>
  <si>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</si>
  <si>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</si>
  <si>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</si>
  <si>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</si>
  <si>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</si>
  <si>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</si>
  <si>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</si>
  <si>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</si>
  <si>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</si>
  <si>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</si>
  <si>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</si>
  <si>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</si>
  <si>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</si>
  <si>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</si>
  <si>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</si>
  <si>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</si>
  <si>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</si>
  <si>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</si>
  <si>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</si>
  <si>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</si>
  <si>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</si>
  <si>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</si>
  <si>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</si>
  <si>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</si>
  <si>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</si>
  <si>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</si>
  <si>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</si>
  <si>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</si>
  <si>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</si>
  <si>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</si>
  <si>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</si>
  <si>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</si>
  <si>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</si>
  <si>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</si>
  <si>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</si>
  <si>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</si>
  <si>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</si>
  <si>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</si>
  <si>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</si>
  <si>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</si>
  <si>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</si>
  <si>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</si>
  <si>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</si>
  <si>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</si>
  <si>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</si>
  <si>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</si>
  <si>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</si>
  <si>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</si>
  <si>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</si>
  <si>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</si>
  <si>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</si>
  <si>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</si>
  <si>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</si>
  <si>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</si>
  <si>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</si>
  <si>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</si>
  <si>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</si>
  <si>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</si>
  <si>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</si>
  <si>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</si>
  <si>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</si>
  <si>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</si>
  <si>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</si>
  <si>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</si>
  <si>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</si>
  <si>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</si>
  <si>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</si>
  <si>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</si>
  <si>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</si>
  <si>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</si>
  <si>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</si>
  <si>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</si>
  <si>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</si>
  <si>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</si>
  <si>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</si>
  <si>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</si>
  <si>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</si>
  <si>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</si>
  <si>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</si>
  <si>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</si>
  <si>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</si>
  <si>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Apple, Squaw</t>
  </si>
  <si>
    <t>Beeplant, Yellow</t>
  </si>
  <si>
    <t>Bluegrass, Sandberg</t>
  </si>
  <si>
    <t>Brome, Meadow</t>
  </si>
  <si>
    <t>Buckwheat, Sulfur-flower</t>
  </si>
  <si>
    <t>Buffaloberry, Silver</t>
  </si>
  <si>
    <t>Bulrush, Hardstem</t>
  </si>
  <si>
    <t>Burnet, Small</t>
  </si>
  <si>
    <t>Canarygrass, Reed</t>
  </si>
  <si>
    <t>Cliffrose, Stansbury</t>
  </si>
  <si>
    <t>Clover, Purple Prairie</t>
  </si>
  <si>
    <t>Clover, Searls Prairie</t>
  </si>
  <si>
    <t>Clover, Strawberry</t>
  </si>
  <si>
    <t>Coneflower, Prairie</t>
  </si>
  <si>
    <t>Dropseed, Sand</t>
  </si>
  <si>
    <t>Ephedra, Green</t>
  </si>
  <si>
    <t>Fescue, Hard</t>
  </si>
  <si>
    <t>Fescue, Sheep</t>
  </si>
  <si>
    <t>Foxtail, Creeping</t>
  </si>
  <si>
    <t>Foxtail, Meadow</t>
  </si>
  <si>
    <t>Geranium, Wild</t>
  </si>
  <si>
    <t>Globemallow, Gooseberryleaf</t>
  </si>
  <si>
    <t>Globemallow, Scarlet</t>
  </si>
  <si>
    <t>Goldeneye, Showy</t>
  </si>
  <si>
    <t>Grama, Sideoats</t>
  </si>
  <si>
    <t>Hopsage, Spiny</t>
  </si>
  <si>
    <t>Kochia, Forage</t>
  </si>
  <si>
    <t>Lupine, Silvery</t>
  </si>
  <si>
    <t>Mahogany, Curlleaf Mountain</t>
  </si>
  <si>
    <t>Mahogany, True Mountain</t>
  </si>
  <si>
    <t>Needlegrass, Letterman</t>
  </si>
  <si>
    <t>Penstemon, Dusty</t>
  </si>
  <si>
    <t>Penstemon, Firecracker</t>
  </si>
  <si>
    <t>Penstemon, Palmer</t>
  </si>
  <si>
    <t>Penstemon, Thickleaf</t>
  </si>
  <si>
    <t>Rabbitbrush, Low</t>
  </si>
  <si>
    <t>Rabbitbrush, Whitestem Rubber</t>
  </si>
  <si>
    <t>Ricegrass, Indian</t>
  </si>
  <si>
    <t>Rose, Woods</t>
  </si>
  <si>
    <t>Rye, Mountain</t>
  </si>
  <si>
    <t>Saltbush, Fourwing</t>
  </si>
  <si>
    <t>Sedge, Meadow</t>
  </si>
  <si>
    <t>Serviceberry, Saskatoon</t>
  </si>
  <si>
    <t>Spikerush, Creeping</t>
  </si>
  <si>
    <t>Squirreltail, Big</t>
  </si>
  <si>
    <t>Sumac, Smooth</t>
  </si>
  <si>
    <t>Sweetvetch, Utah</t>
  </si>
  <si>
    <t>Threesquare, Common</t>
  </si>
  <si>
    <t>Triticale, Sterile</t>
  </si>
  <si>
    <t>Wheatgrass, Crested</t>
  </si>
  <si>
    <t>Wheatgrass, Newhy</t>
  </si>
  <si>
    <t>Wheatgrass, Pubescent</t>
  </si>
  <si>
    <t>Wheatgrass, Siberian</t>
  </si>
  <si>
    <t>Wheatgrass, Slender</t>
  </si>
  <si>
    <t>Wheatgrass, Snake River</t>
  </si>
  <si>
    <t>Wheatgrass, Streambank</t>
  </si>
  <si>
    <t>Wheatgrass, Tall</t>
  </si>
  <si>
    <t>Wheatgrass, Thickspike</t>
  </si>
  <si>
    <t>Wheatgrass, Western</t>
  </si>
  <si>
    <t>Wildrye, Blue</t>
  </si>
  <si>
    <t>Wildrye, Creeping</t>
  </si>
  <si>
    <t>Wildrye, Duhurian</t>
  </si>
  <si>
    <t>Yarrow, Western</t>
  </si>
  <si>
    <t>Corn, Cracked</t>
  </si>
  <si>
    <t>Hemun</t>
  </si>
  <si>
    <t>Heliomeris multiflora nevadensis</t>
  </si>
  <si>
    <t>Goldeneye, Nevada Showy</t>
  </si>
  <si>
    <t>Vale</t>
  </si>
  <si>
    <t>High Plains</t>
  </si>
  <si>
    <t>Rambler</t>
  </si>
  <si>
    <t>Packaging</t>
  </si>
  <si>
    <t>Bulk Tote:</t>
  </si>
  <si>
    <t>50# Bag:</t>
  </si>
  <si>
    <t>Lupinus argenteus</t>
  </si>
  <si>
    <t>Regreen</t>
  </si>
  <si>
    <t>Adaptation Codes: 0=Not Adapted, 1=Marginal, 2=Average, 3=Best
Height: Short (S) 1-12"; Medium (M) 13-24"; Tall (T) &gt;25"
Lifeform: 1=Grass, 2=Forb, 3=Shrub, 4=Grasslike 
Precipitation: *W=adapted to wetlands</t>
  </si>
  <si>
    <t>Butterfly</t>
  </si>
  <si>
    <t>https://plants.sc.egov.usda.gov/factsheet/pdf/fs_mesa.pdf</t>
  </si>
  <si>
    <t>BB, BS, PJ, MB, PP</t>
  </si>
  <si>
    <t xml:space="preserve">I </t>
  </si>
  <si>
    <t>R</t>
  </si>
  <si>
    <t>https://plants.sc.egov.usda.gov/plantguide/pdf/pg_mesaf.pdf</t>
  </si>
  <si>
    <t>DS, SDS, BS, PJ</t>
  </si>
  <si>
    <t>https://plants.sc.egov.usda.gov/plantguide/pdf/pg_lonu2.pdf</t>
  </si>
  <si>
    <t>0.12-0.25</t>
  </si>
  <si>
    <t>https://plants.sc.egov.usda.gov/plantguide/pdf/pg_lodi.pdf</t>
  </si>
  <si>
    <t>SDS, DS, IS, BB, BS, PJ</t>
  </si>
  <si>
    <t>https://plants.sc.egov.usda.gov/plantguide/pdf/pg_sami3.pdf</t>
  </si>
  <si>
    <t>18</t>
  </si>
  <si>
    <t>SPR</t>
  </si>
  <si>
    <t>WM</t>
  </si>
  <si>
    <t>https://plants.sc.egov.usda.gov/plantguide/pdf/pg_trhy.pdf</t>
  </si>
  <si>
    <t>17</t>
  </si>
  <si>
    <t>IS, WM, BB</t>
  </si>
  <si>
    <t>https://plants.sc.egov.usda.gov/plantguide/pdf/pg_trfr2.pdf</t>
  </si>
  <si>
    <t>BS, PJ</t>
  </si>
  <si>
    <t>SDS, BS, BB, PJ, MB</t>
  </si>
  <si>
    <t>https://plants.sc.egov.usda.gov/plantguide/pdf/cs_raco3.pdf</t>
  </si>
  <si>
    <t>https://plants.sc.egov.usda.gov/plantguide/pdf/pg_spgr2.pdf</t>
  </si>
  <si>
    <t>https://plants.sc.egov.usda.gov/plantguide/pdf/pg_spmu2.pdf</t>
  </si>
  <si>
    <t>https://plants.sc.egov.usda.gov/plantguide/pdf/pg_spco.pdf</t>
  </si>
  <si>
    <t xml:space="preserve">Goldeneye, Nevada Showy </t>
  </si>
  <si>
    <t>BB, BS, PJ, MB</t>
  </si>
  <si>
    <t>BS, PJ, MB, SA, A</t>
  </si>
  <si>
    <t>S-L</t>
  </si>
  <si>
    <t>SDS, BB, BS, PJ, MB, PP</t>
  </si>
  <si>
    <t>https://plants.sc.egov.usda.gov/plantguide/pdf/pg_peea.pdf</t>
  </si>
  <si>
    <t>https://plants.sc.egov.usda.gov/plantguide/pdf/pg_pepa8.pdf</t>
  </si>
  <si>
    <t>https://plants.sc.egov.usda.gov/plantguide/pdf/pg_pest2.pdf</t>
  </si>
  <si>
    <t>https://plants.sc.egov.usda.gov/plantguide/pdf/pg_pepa6.pdf</t>
  </si>
  <si>
    <t>https://plants.sc.egov.usda.gov/plantguide/pdf/pg_onvi.pdf</t>
  </si>
  <si>
    <t>MB, A, SA</t>
  </si>
  <si>
    <t>IS, BS, PJ, MB</t>
  </si>
  <si>
    <t>https://plants.sc.egov.usda.gov/plantguide/pdf/pg_meof.pdf</t>
  </si>
  <si>
    <t>20</t>
  </si>
  <si>
    <t>https://plants.sc.egov.usda.gov/factsheet/pdf/fs_loco6.pdf</t>
  </si>
  <si>
    <t>https://plants.sc.egov.usda.gov/plantguide/pdf/pg_viam.pdf</t>
  </si>
  <si>
    <t>https://plants.sc.egov.usda.gov/plantguide/pdf/pg_putr2.pdf</t>
  </si>
  <si>
    <t>Shepherdia argentea</t>
  </si>
  <si>
    <t>13</t>
  </si>
  <si>
    <t>https://plants.sc.egov.usda.gov/plantguide/pdf/pg_shar.pdf</t>
  </si>
  <si>
    <t>https://plants.sc.egov.usda.gov/plantguide/pdf/cs_prvi.pdf</t>
  </si>
  <si>
    <t>15</t>
  </si>
  <si>
    <t>WM, R, A, SA</t>
  </si>
  <si>
    <t>BS, JP, MB</t>
  </si>
  <si>
    <t>https://plants.sc.egov.usda.gov/plantguide/pdf/cs_riau.pdf</t>
  </si>
  <si>
    <t>R, MB, A, SA</t>
  </si>
  <si>
    <t>https://plants.sc.egov.usda.gov/plantguide/pdf/cs_epvi.pdf</t>
  </si>
  <si>
    <t>9</t>
  </si>
  <si>
    <t>https://plants.sc.egov.usda.gov/plantguide/pdf/cs_epne.pdf</t>
  </si>
  <si>
    <t>https://plants.sc.egov.usda.gov/plantguide/pdf/pg_save4.pdf</t>
  </si>
  <si>
    <t>https://plants.sc.egov.usda.gov/plantguide/pdf/pg_bapr5.pdf</t>
  </si>
  <si>
    <t>T/F</t>
  </si>
  <si>
    <t>0.06</t>
  </si>
  <si>
    <t>SDS, BB, BS, PJ</t>
  </si>
  <si>
    <t>BB, SDS, BS, PJ</t>
  </si>
  <si>
    <t>BG, SDS, IS, BS</t>
  </si>
  <si>
    <t>BB, SDS, BS, PJ, MB</t>
  </si>
  <si>
    <t>PJ, MB</t>
  </si>
  <si>
    <t>https://plants.sc.egov.usda.gov/plantguide/pdf/pg_chvi8.pdf</t>
  </si>
  <si>
    <t>0.12</t>
  </si>
  <si>
    <t>SDS, IS, BG, BS, PJ, MB</t>
  </si>
  <si>
    <t>https://plants.sc.egov.usda.gov/plantguide/pdf/pg_rowo.pdf</t>
  </si>
  <si>
    <t>PJ, MB, A, SA</t>
  </si>
  <si>
    <t>https://plants.sc.egov.usda.gov/plantguide/pdf/pg_artr2.pdf</t>
  </si>
  <si>
    <t>BB, SDS,BG, BS, PJ, MB, A SA</t>
  </si>
  <si>
    <t>BB, SDS,BG, BS, PJ</t>
  </si>
  <si>
    <t>BS, PJ, MB, A SA</t>
  </si>
  <si>
    <t>11</t>
  </si>
  <si>
    <t>https://plants.sc.egov.usda.gov/plantguide/pdf/pg_arno4.pdf</t>
  </si>
  <si>
    <t>SDS, BS, PJ, MB</t>
  </si>
  <si>
    <t>https://plants.sc.egov.usda.gov/plantguide/pdf/pg_atca2.pdf</t>
  </si>
  <si>
    <t>BB, SDS, BG, IS, BS, PJ, MB</t>
  </si>
  <si>
    <t>https://plants.sc.egov.usda.gov/plantguide/pdf/pg_atco.pdf</t>
  </si>
  <si>
    <t>4</t>
  </si>
  <si>
    <t>BB, SDS, BG, BS</t>
  </si>
  <si>
    <t>https://plants.sc.egov.usda.gov/plantguide/pdf/pg_amal2.pdf</t>
  </si>
  <si>
    <t>BS, PJ, MB, A, SA</t>
  </si>
  <si>
    <t>BS,PJ, MB, A, SA</t>
  </si>
  <si>
    <t>https://plants.sc.egov.usda.gov/plantguide/pdf/cs_rhtr.pdf</t>
  </si>
  <si>
    <t>https://plants.sc.egov.usda.gov/plantguide/pdf/cs_rhgl.pdf</t>
  </si>
  <si>
    <t>0.75-1.5</t>
  </si>
  <si>
    <t>https://plants.sc.egov.usda.gov/plantguide/pdf/pg_krla2.pdf</t>
  </si>
  <si>
    <t>0.06-0.25</t>
  </si>
  <si>
    <t>S-T</t>
  </si>
  <si>
    <t>Prices are current as of November, 2020.  Prices change as new inventory is received.</t>
  </si>
  <si>
    <t xml:space="preserve">2)  The "Seed:Common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</si>
  <si>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Shurtz Canyon Wildfire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</si>
</sst>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7"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2">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ck">
        <color auto="1"/>
      </left>
      <right/>
      <top style="thick">
        <color auto="1"/>
      </top>
      <bottom style="thin">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87">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7" xfId="0" applyNumberFormat="1" applyFont="1" applyBorder="1"/>
    <xf numFmtId="164" fontId="0" fillId="0" borderId="7" xfId="0" applyNumberFormat="1" applyBorder="1"/>
    <xf numFmtId="0" fontId="0" fillId="0" borderId="7" xfId="0" applyBorder="1"/>
    <xf numFmtId="3" fontId="0" fillId="0" borderId="7" xfId="0" applyNumberFormat="1" applyBorder="1"/>
    <xf numFmtId="2" fontId="0" fillId="0" borderId="7" xfId="0" applyNumberFormat="1" applyBorder="1"/>
    <xf numFmtId="0" fontId="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166"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5" fillId="2" borderId="12" xfId="0" applyFont="1" applyFill="1" applyBorder="1" applyAlignment="1">
      <alignment horizontal="center" vertical="center" wrapText="1"/>
    </xf>
    <xf numFmtId="0" fontId="1" fillId="0" borderId="2" xfId="0" applyFont="1" applyBorder="1" applyProtection="1">
      <protection locked="0"/>
    </xf>
    <xf numFmtId="0" fontId="1" fillId="0" borderId="7" xfId="0" applyFont="1" applyBorder="1" applyProtection="1">
      <protection locked="0"/>
    </xf>
    <xf numFmtId="0" fontId="0" fillId="0" borderId="14" xfId="0" applyBorder="1"/>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5"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5"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17"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17"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18" xfId="0" applyFont="1" applyFill="1" applyBorder="1" applyAlignment="1">
      <alignment horizontal="left" textRotation="90" wrapText="1"/>
    </xf>
    <xf numFmtId="164" fontId="3" fillId="0" borderId="18" xfId="0" applyNumberFormat="1" applyFont="1" applyFill="1" applyBorder="1" applyAlignment="1">
      <alignment horizontal="left" textRotation="90" wrapText="1"/>
    </xf>
    <xf numFmtId="3" fontId="3" fillId="0" borderId="18" xfId="0" applyNumberFormat="1" applyFont="1" applyFill="1" applyBorder="1" applyAlignment="1">
      <alignment horizontal="left" textRotation="90" wrapText="1"/>
    </xf>
    <xf numFmtId="0" fontId="3" fillId="0" borderId="7" xfId="0" applyFont="1" applyFill="1" applyBorder="1" applyAlignment="1">
      <alignment horizontal="left" textRotation="90" wrapText="1"/>
    </xf>
    <xf numFmtId="2" fontId="3" fillId="0" borderId="18" xfId="0" applyNumberFormat="1" applyFont="1" applyFill="1" applyBorder="1" applyAlignment="1">
      <alignment horizontal="left" textRotation="90" wrapText="1"/>
    </xf>
    <xf numFmtId="0" fontId="3" fillId="0" borderId="18"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17"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17"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17"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17"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17"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17"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19"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17"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17"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17" xfId="0" applyFont="1" applyFill="1" applyBorder="1"/>
    <xf numFmtId="2" fontId="13" fillId="3" borderId="0" xfId="0" applyNumberFormat="1" applyFont="1" applyFill="1"/>
    <xf numFmtId="165" fontId="13" fillId="0" borderId="0" xfId="0" applyNumberFormat="1" applyFont="1" applyFill="1"/>
    <xf numFmtId="0" fontId="13" fillId="3" borderId="17"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6" fontId="2" fillId="9" borderId="7" xfId="0" applyNumberFormat="1" applyFont="1" applyFill="1" applyBorder="1" applyAlignment="1" applyProtection="1">
      <alignment horizontal="center" vertical="center"/>
      <protection locked="0"/>
    </xf>
    <xf numFmtId="0" fontId="1" fillId="9" borderId="21" xfId="0" applyFont="1" applyFill="1" applyBorder="1" applyProtection="1">
      <protection locked="0"/>
    </xf>
    <xf numFmtId="0" fontId="1" fillId="9" borderId="20" xfId="0" applyFont="1" applyFill="1" applyBorder="1" applyProtection="1">
      <protection locked="0"/>
    </xf>
    <xf numFmtId="0" fontId="1" fillId="9" borderId="22" xfId="0" applyFont="1" applyFill="1" applyBorder="1" applyProtection="1">
      <protection locked="0"/>
    </xf>
    <xf numFmtId="0" fontId="1" fillId="9" borderId="23" xfId="0" applyFont="1" applyFill="1" applyBorder="1" applyProtection="1">
      <protection locked="0"/>
    </xf>
    <xf numFmtId="0" fontId="12" fillId="0" borderId="0" xfId="0" applyNumberFormat="1" applyFont="1" applyFill="1" applyBorder="1" applyAlignment="1" applyProtection="1"/>
    <xf numFmtId="0" fontId="2" fillId="0" borderId="17" xfId="0" applyNumberFormat="1" applyFont="1" applyFill="1" applyBorder="1" applyAlignment="1" applyProtection="1"/>
    <xf numFmtId="0" fontId="0" fillId="0" borderId="11" xfId="0" applyBorder="1" applyAlignment="1">
      <alignment wrapText="1"/>
    </xf>
    <xf numFmtId="0" fontId="0" fillId="0" borderId="11" xfId="0" applyBorder="1" applyAlignment="1">
      <alignment horizontal="left"/>
    </xf>
    <xf numFmtId="0" fontId="2" fillId="5" borderId="0" xfId="0" applyFont="1" applyFill="1" applyAlignment="1">
      <alignment horizontal="center"/>
    </xf>
    <xf numFmtId="0" fontId="2" fillId="10" borderId="0" xfId="0"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18" xfId="0" applyFont="1" applyFill="1" applyBorder="1" applyAlignment="1">
      <alignment horizontal="left" textRotation="90" wrapText="1"/>
    </xf>
    <xf numFmtId="0" fontId="14" fillId="2"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6" xfId="0" applyNumberFormat="1" applyBorder="1"/>
    <xf numFmtId="169" fontId="0" fillId="0" borderId="16" xfId="0" applyNumberFormat="1" applyBorder="1"/>
    <xf numFmtId="3" fontId="2" fillId="3" borderId="0" xfId="0" applyNumberFormat="1" applyFont="1" applyFill="1" applyBorder="1" applyAlignment="1">
      <alignment horizontal="center"/>
    </xf>
    <xf numFmtId="3" fontId="2" fillId="2" borderId="19"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4"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2" xfId="0" applyFont="1" applyFill="1" applyBorder="1" applyAlignment="1">
      <alignment horizontal="left" textRotation="90" wrapText="1"/>
    </xf>
    <xf numFmtId="0" fontId="0" fillId="0" borderId="43" xfId="0" applyFill="1" applyBorder="1"/>
    <xf numFmtId="0" fontId="0" fillId="0" borderId="44" xfId="0" applyFill="1" applyBorder="1"/>
    <xf numFmtId="0" fontId="2" fillId="0" borderId="37"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38"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39" xfId="0" applyFont="1" applyFill="1" applyBorder="1" applyAlignment="1">
      <alignment horizontal="center" textRotation="90" wrapText="1"/>
    </xf>
    <xf numFmtId="0" fontId="2" fillId="0" borderId="34"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29" xfId="0" applyFill="1" applyBorder="1" applyAlignment="1">
      <alignment horizontal="center"/>
    </xf>
    <xf numFmtId="0" fontId="0" fillId="0" borderId="30" xfId="0" applyFill="1" applyBorder="1" applyAlignment="1">
      <alignment horizontal="center"/>
    </xf>
    <xf numFmtId="0" fontId="0" fillId="0" borderId="0" xfId="0" applyFill="1" applyAlignment="1">
      <alignment horizontal="center"/>
    </xf>
    <xf numFmtId="0" fontId="2" fillId="0" borderId="34"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4" xfId="49" applyFont="1" applyFill="1" applyBorder="1" applyAlignment="1">
      <alignment horizontal="center"/>
    </xf>
    <xf numFmtId="0" fontId="2" fillId="2" borderId="34" xfId="0" applyFont="1" applyFill="1" applyBorder="1" applyAlignment="1">
      <alignment horizontal="center"/>
    </xf>
    <xf numFmtId="0" fontId="0" fillId="11" borderId="0" xfId="0" applyFill="1" applyBorder="1" applyAlignment="1">
      <alignment horizontal="center"/>
    </xf>
    <xf numFmtId="0" fontId="2" fillId="7" borderId="34" xfId="0" applyFont="1" applyFill="1" applyBorder="1" applyAlignment="1">
      <alignment horizontal="center"/>
    </xf>
    <xf numFmtId="0" fontId="2" fillId="3" borderId="34" xfId="0" applyFont="1" applyFill="1" applyBorder="1" applyAlignment="1">
      <alignment horizontal="center"/>
    </xf>
    <xf numFmtId="0" fontId="2" fillId="8" borderId="34" xfId="0" applyFont="1" applyFill="1" applyBorder="1" applyAlignment="1">
      <alignment horizontal="center"/>
    </xf>
    <xf numFmtId="0" fontId="2" fillId="4" borderId="34" xfId="0" applyFont="1" applyFill="1" applyBorder="1" applyAlignment="1">
      <alignment horizontal="center"/>
    </xf>
    <xf numFmtId="0" fontId="2" fillId="6" borderId="34" xfId="0" applyFont="1" applyFill="1" applyBorder="1" applyAlignment="1">
      <alignment horizontal="center"/>
    </xf>
    <xf numFmtId="0" fontId="2" fillId="6" borderId="35" xfId="0" applyFont="1" applyFill="1" applyBorder="1" applyAlignment="1">
      <alignment horizontal="center"/>
    </xf>
    <xf numFmtId="0" fontId="0" fillId="0" borderId="36" xfId="0" applyFill="1" applyBorder="1" applyAlignment="1">
      <alignment horizontal="center"/>
    </xf>
    <xf numFmtId="49" fontId="0" fillId="0" borderId="36" xfId="0" applyNumberFormat="1" applyFill="1" applyBorder="1" applyAlignment="1">
      <alignment horizontal="center"/>
    </xf>
    <xf numFmtId="0" fontId="0" fillId="0" borderId="31" xfId="0" applyFill="1" applyBorder="1" applyAlignment="1">
      <alignment horizontal="center"/>
    </xf>
    <xf numFmtId="0" fontId="0" fillId="0" borderId="11" xfId="0" applyFill="1" applyBorder="1" applyAlignment="1">
      <alignment horizontal="center"/>
    </xf>
    <xf numFmtId="0" fontId="0" fillId="0" borderId="32" xfId="0" applyFill="1" applyBorder="1" applyAlignment="1">
      <alignment horizontal="center"/>
    </xf>
    <xf numFmtId="0" fontId="0" fillId="11" borderId="30"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1" borderId="29" xfId="0" applyFill="1" applyBorder="1" applyAlignment="1">
      <alignment horizontal="center"/>
    </xf>
    <xf numFmtId="0" fontId="2" fillId="0" borderId="26" xfId="0" applyFont="1" applyFill="1" applyBorder="1" applyAlignment="1">
      <alignment horizontal="center"/>
    </xf>
    <xf numFmtId="49" fontId="2" fillId="0" borderId="38" xfId="0" applyNumberFormat="1" applyFont="1" applyFill="1" applyBorder="1" applyAlignment="1">
      <alignment horizontal="center" textRotation="90" wrapText="1"/>
    </xf>
    <xf numFmtId="49" fontId="0" fillId="0" borderId="29" xfId="0" applyNumberFormat="1" applyFill="1" applyBorder="1" applyAlignment="1">
      <alignment horizontal="center"/>
    </xf>
    <xf numFmtId="49" fontId="2" fillId="0" borderId="29" xfId="0" applyNumberFormat="1" applyFont="1" applyFill="1" applyBorder="1" applyAlignment="1">
      <alignment horizontal="center"/>
    </xf>
    <xf numFmtId="49" fontId="0" fillId="0" borderId="31" xfId="0" applyNumberFormat="1" applyFill="1" applyBorder="1" applyAlignment="1">
      <alignment horizontal="center"/>
    </xf>
    <xf numFmtId="0" fontId="2" fillId="0" borderId="28" xfId="0" applyFont="1" applyFill="1" applyBorder="1" applyAlignment="1">
      <alignment horizontal="center"/>
    </xf>
    <xf numFmtId="49" fontId="2" fillId="0" borderId="39" xfId="0" applyNumberFormat="1" applyFont="1" applyFill="1" applyBorder="1" applyAlignment="1">
      <alignment horizontal="center" textRotation="90" wrapText="1"/>
    </xf>
    <xf numFmtId="49" fontId="0" fillId="0" borderId="30" xfId="0" applyNumberFormat="1" applyFill="1" applyBorder="1" applyAlignment="1">
      <alignment horizontal="center"/>
    </xf>
    <xf numFmtId="49" fontId="2" fillId="0" borderId="30" xfId="0" applyNumberFormat="1" applyFont="1" applyFill="1" applyBorder="1" applyAlignment="1">
      <alignment horizontal="center"/>
    </xf>
    <xf numFmtId="49" fontId="0" fillId="0" borderId="32" xfId="0" applyNumberFormat="1" applyFill="1" applyBorder="1" applyAlignment="1">
      <alignment horizont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43" xfId="0" applyFont="1" applyFill="1" applyBorder="1"/>
    <xf numFmtId="0" fontId="2" fillId="0" borderId="41" xfId="0" applyFont="1" applyBorder="1" applyAlignment="1"/>
    <xf numFmtId="0" fontId="5" fillId="0" borderId="5" xfId="0" applyFont="1" applyBorder="1" applyAlignment="1">
      <alignment horizontal="center"/>
    </xf>
    <xf numFmtId="0" fontId="0" fillId="0" borderId="27" xfId="0" applyBorder="1"/>
    <xf numFmtId="0" fontId="5" fillId="0" borderId="13" xfId="0" applyFont="1" applyBorder="1" applyAlignment="1">
      <alignment horizontal="center"/>
    </xf>
    <xf numFmtId="3" fontId="2" fillId="9" borderId="23" xfId="0" applyNumberFormat="1" applyFont="1" applyFill="1" applyBorder="1" applyAlignment="1" applyProtection="1">
      <alignment horizontal="center" vertical="center"/>
      <protection locked="0"/>
    </xf>
    <xf numFmtId="0" fontId="2" fillId="0" borderId="45" xfId="0" applyFont="1" applyBorder="1" applyAlignment="1">
      <alignment horizontal="right"/>
    </xf>
    <xf numFmtId="0" fontId="3" fillId="0" borderId="0" xfId="0" applyFont="1" applyAlignment="1">
      <alignment horizontal="center"/>
    </xf>
    <xf numFmtId="0" fontId="3" fillId="9" borderId="9" xfId="0" applyFont="1" applyFill="1" applyBorder="1" applyAlignment="1" applyProtection="1">
      <alignment horizontal="center"/>
      <protection locked="0"/>
    </xf>
    <xf numFmtId="0" fontId="16" fillId="0" borderId="0" xfId="54"/>
    <xf numFmtId="0" fontId="1" fillId="9" borderId="21" xfId="0" applyFont="1" applyFill="1" applyBorder="1" applyProtection="1">
      <protection locked="0"/>
    </xf>
    <xf numFmtId="0" fontId="1" fillId="9" borderId="22" xfId="0" applyFont="1" applyFill="1" applyBorder="1" applyProtection="1">
      <protection locked="0"/>
    </xf>
    <xf numFmtId="0" fontId="0" fillId="0" borderId="0" xfId="0" applyAlignment="1">
      <alignment horizontal="left" wrapText="1"/>
    </xf>
    <xf numFmtId="0" fontId="3" fillId="0" borderId="11"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0" fontId="0" fillId="0" borderId="26"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32" xfId="0" applyBorder="1" applyAlignment="1" applyProtection="1">
      <alignment horizontal="left" wrapText="1"/>
      <protection locked="0"/>
    </xf>
    <xf numFmtId="0" fontId="3" fillId="0" borderId="3" xfId="0" applyFont="1" applyBorder="1" applyAlignment="1">
      <alignment horizontal="center"/>
    </xf>
    <xf numFmtId="0" fontId="2" fillId="0" borderId="27" xfId="0" applyFont="1" applyBorder="1" applyAlignment="1">
      <alignment horizontal="left" wrapText="1"/>
    </xf>
    <xf numFmtId="0" fontId="0" fillId="0" borderId="0" xfId="0" applyBorder="1" applyAlignment="1">
      <alignment horizontal="left" wrapText="1"/>
    </xf>
    <xf numFmtId="0" fontId="5" fillId="0" borderId="48" xfId="0" applyFont="1" applyBorder="1" applyAlignment="1">
      <alignment horizontal="center" wrapText="1"/>
    </xf>
    <xf numFmtId="0" fontId="5" fillId="0" borderId="40" xfId="0" applyFont="1" applyBorder="1" applyAlignment="1">
      <alignment horizontal="center" wrapText="1"/>
    </xf>
    <xf numFmtId="0" fontId="0" fillId="9" borderId="24" xfId="0" applyFill="1" applyBorder="1" applyAlignment="1" applyProtection="1">
      <alignment horizontal="center"/>
      <protection locked="0"/>
    </xf>
    <xf numFmtId="0" fontId="0" fillId="9" borderId="23" xfId="0" applyFill="1" applyBorder="1" applyAlignment="1" applyProtection="1">
      <alignment horizontal="center"/>
      <protection locked="0"/>
    </xf>
    <xf numFmtId="0" fontId="5" fillId="0" borderId="48" xfId="0" applyFont="1" applyBorder="1" applyAlignment="1">
      <alignment horizontal="center"/>
    </xf>
    <xf numFmtId="0" fontId="5" fillId="0" borderId="13" xfId="0" applyFont="1" applyBorder="1" applyAlignment="1">
      <alignment horizontal="center"/>
    </xf>
    <xf numFmtId="14" fontId="0" fillId="9" borderId="24" xfId="0" applyNumberFormat="1" applyFill="1" applyBorder="1" applyAlignment="1" applyProtection="1">
      <alignment horizontal="center"/>
      <protection locked="0"/>
    </xf>
    <xf numFmtId="14" fontId="0" fillId="9" borderId="25" xfId="0" applyNumberFormat="1" applyFill="1" applyBorder="1" applyAlignment="1" applyProtection="1">
      <alignment horizontal="center"/>
      <protection locked="0"/>
    </xf>
    <xf numFmtId="0" fontId="0" fillId="9" borderId="45" xfId="0" applyFont="1" applyFill="1" applyBorder="1" applyAlignment="1" applyProtection="1">
      <alignment horizontal="center" vertical="center"/>
      <protection locked="0"/>
    </xf>
    <xf numFmtId="0" fontId="0" fillId="9" borderId="46" xfId="0" applyFont="1" applyFill="1" applyBorder="1" applyAlignment="1" applyProtection="1">
      <alignment horizontal="center" vertical="center"/>
      <protection locked="0"/>
    </xf>
    <xf numFmtId="0" fontId="0" fillId="9" borderId="47" xfId="0" applyFont="1" applyFill="1" applyBorder="1" applyAlignment="1" applyProtection="1">
      <alignment horizontal="center" vertical="center"/>
      <protection locked="0"/>
    </xf>
    <xf numFmtId="0" fontId="2" fillId="9" borderId="45" xfId="0" applyFont="1" applyFill="1" applyBorder="1" applyAlignment="1" applyProtection="1">
      <alignment horizontal="center" vertical="center"/>
      <protection locked="0"/>
    </xf>
    <xf numFmtId="0" fontId="2" fillId="9" borderId="46" xfId="0" applyFont="1" applyFill="1" applyBorder="1" applyAlignment="1" applyProtection="1">
      <alignment horizontal="center" vertical="center"/>
      <protection locked="0"/>
    </xf>
    <xf numFmtId="0" fontId="2" fillId="9" borderId="47" xfId="0" applyFont="1" applyFill="1" applyBorder="1" applyAlignment="1" applyProtection="1">
      <alignment horizontal="center" vertical="center"/>
      <protection locked="0"/>
    </xf>
    <xf numFmtId="0" fontId="7" fillId="0" borderId="0" xfId="0" applyFont="1" applyAlignment="1">
      <alignment horizontal="center"/>
    </xf>
    <xf numFmtId="0" fontId="2" fillId="0" borderId="0" xfId="0" applyFont="1" applyFill="1" applyAlignment="1">
      <alignment horizontal="left" vertical="top" wrapText="1"/>
    </xf>
    <xf numFmtId="0" fontId="0" fillId="0" borderId="33" xfId="0" applyBorder="1" applyAlignment="1">
      <alignment horizontal="center" wrapText="1"/>
    </xf>
    <xf numFmtId="0" fontId="0" fillId="0" borderId="10" xfId="0" applyBorder="1" applyAlignment="1">
      <alignment horizontal="center" wrapText="1"/>
    </xf>
    <xf numFmtId="0" fontId="0" fillId="0" borderId="40" xfId="0" applyBorder="1" applyAlignment="1">
      <alignment horizontal="center" wrapText="1"/>
    </xf>
    <xf numFmtId="0" fontId="0" fillId="0" borderId="33" xfId="0" applyBorder="1" applyAlignment="1">
      <alignment horizontal="center"/>
    </xf>
    <xf numFmtId="0" fontId="0" fillId="0" borderId="10" xfId="0" applyBorder="1" applyAlignment="1">
      <alignment horizontal="center"/>
    </xf>
    <xf numFmtId="0" fontId="0" fillId="0" borderId="40"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26" xfId="0" applyFont="1" applyBorder="1" applyAlignment="1">
      <alignment horizontal="center"/>
    </xf>
    <xf numFmtId="0" fontId="2" fillId="0" borderId="51" xfId="0" applyFont="1" applyFill="1" applyBorder="1" applyAlignment="1">
      <alignment horizontal="center"/>
    </xf>
    <xf numFmtId="0" fontId="2" fillId="0" borderId="49" xfId="0" applyFont="1" applyFill="1" applyBorder="1" applyAlignment="1">
      <alignment horizontal="center"/>
    </xf>
    <xf numFmtId="0" fontId="2" fillId="0" borderId="50" xfId="0" applyFont="1" applyFill="1" applyBorder="1" applyAlignment="1">
      <alignment horizontal="center"/>
    </xf>
  </cellXfs>
  <cellStyles count="55">
    <cellStyle name="Comma 2" xfId="1" xr:uid="{00000000-0005-0000-0000-000000000000}"/>
    <cellStyle name="Comma 3" xfId="2" xr:uid="{00000000-0005-0000-0000-000001000000}"/>
    <cellStyle name="Comma 4" xfId="3" xr:uid="{00000000-0005-0000-0000-000002000000}"/>
    <cellStyle name="Comma 5" xfId="4" xr:uid="{00000000-0005-0000-0000-000003000000}"/>
    <cellStyle name="Comma 6" xfId="5" xr:uid="{00000000-0005-0000-0000-000004000000}"/>
    <cellStyle name="Comma 7" xfId="6" xr:uid="{00000000-0005-0000-0000-000005000000}"/>
    <cellStyle name="Comma0" xfId="7" xr:uid="{00000000-0005-0000-0000-000006000000}"/>
    <cellStyle name="Comma0 2" xfId="8" xr:uid="{00000000-0005-0000-0000-000007000000}"/>
    <cellStyle name="Comma0 3" xfId="9" xr:uid="{00000000-0005-0000-0000-000008000000}"/>
    <cellStyle name="Comma0 3 2" xfId="10" xr:uid="{00000000-0005-0000-0000-000009000000}"/>
    <cellStyle name="Comma0 4" xfId="11" xr:uid="{00000000-0005-0000-0000-00000A000000}"/>
    <cellStyle name="Comma0 5" xfId="12" xr:uid="{00000000-0005-0000-0000-00000B000000}"/>
    <cellStyle name="Comma0 6" xfId="13" xr:uid="{00000000-0005-0000-0000-00000C000000}"/>
    <cellStyle name="Comma0 7" xfId="14" xr:uid="{00000000-0005-0000-0000-00000D000000}"/>
    <cellStyle name="Currency" xfId="15" builtinId="4"/>
    <cellStyle name="Currency 2" xfId="16" xr:uid="{00000000-0005-0000-0000-00000F000000}"/>
    <cellStyle name="Currency 3" xfId="17" xr:uid="{00000000-0005-0000-0000-000010000000}"/>
    <cellStyle name="Currency 3 2" xfId="18" xr:uid="{00000000-0005-0000-0000-000011000000}"/>
    <cellStyle name="Currency0" xfId="19" xr:uid="{00000000-0005-0000-0000-000012000000}"/>
    <cellStyle name="Currency0 2" xfId="20" xr:uid="{00000000-0005-0000-0000-000013000000}"/>
    <cellStyle name="Currency0 3" xfId="21" xr:uid="{00000000-0005-0000-0000-000014000000}"/>
    <cellStyle name="Currency0 3 2" xfId="22" xr:uid="{00000000-0005-0000-0000-000015000000}"/>
    <cellStyle name="Currency0 4" xfId="23" xr:uid="{00000000-0005-0000-0000-000016000000}"/>
    <cellStyle name="Currency0 5" xfId="24" xr:uid="{00000000-0005-0000-0000-000017000000}"/>
    <cellStyle name="Currency0 6" xfId="25" xr:uid="{00000000-0005-0000-0000-000018000000}"/>
    <cellStyle name="Currency0 7" xfId="26" xr:uid="{00000000-0005-0000-0000-000019000000}"/>
    <cellStyle name="Date" xfId="27" xr:uid="{00000000-0005-0000-0000-00001A000000}"/>
    <cellStyle name="Date 2" xfId="28" xr:uid="{00000000-0005-0000-0000-00001B000000}"/>
    <cellStyle name="Date 3" xfId="29" xr:uid="{00000000-0005-0000-0000-00001C000000}"/>
    <cellStyle name="Date 3 2" xfId="30" xr:uid="{00000000-0005-0000-0000-00001D000000}"/>
    <cellStyle name="Date 4" xfId="31" xr:uid="{00000000-0005-0000-0000-00001E000000}"/>
    <cellStyle name="Date 5" xfId="32" xr:uid="{00000000-0005-0000-0000-00001F000000}"/>
    <cellStyle name="Date 6" xfId="33" xr:uid="{00000000-0005-0000-0000-000020000000}"/>
    <cellStyle name="Date 7" xfId="34" xr:uid="{00000000-0005-0000-0000-000021000000}"/>
    <cellStyle name="Fixed" xfId="35" xr:uid="{00000000-0005-0000-0000-000022000000}"/>
    <cellStyle name="Fixed 2" xfId="36" xr:uid="{00000000-0005-0000-0000-000023000000}"/>
    <cellStyle name="Fixed 3" xfId="37" xr:uid="{00000000-0005-0000-0000-000024000000}"/>
    <cellStyle name="Fixed 3 2" xfId="38" xr:uid="{00000000-0005-0000-0000-000025000000}"/>
    <cellStyle name="Fixed 4" xfId="39" xr:uid="{00000000-0005-0000-0000-000026000000}"/>
    <cellStyle name="Fixed 5" xfId="40" xr:uid="{00000000-0005-0000-0000-000027000000}"/>
    <cellStyle name="Fixed 6" xfId="41" xr:uid="{00000000-0005-0000-0000-000028000000}"/>
    <cellStyle name="Fixed 7" xfId="42" xr:uid="{00000000-0005-0000-0000-000029000000}"/>
    <cellStyle name="Heading 1 2" xfId="43" xr:uid="{00000000-0005-0000-0000-00002A000000}"/>
    <cellStyle name="Heading 1 3" xfId="44" xr:uid="{00000000-0005-0000-0000-00002B000000}"/>
    <cellStyle name="Heading 1 3 2" xfId="45" xr:uid="{00000000-0005-0000-0000-00002C000000}"/>
    <cellStyle name="Heading 2 2" xfId="46" xr:uid="{00000000-0005-0000-0000-00002D000000}"/>
    <cellStyle name="Heading 2 3" xfId="47" xr:uid="{00000000-0005-0000-0000-00002E000000}"/>
    <cellStyle name="Heading 2 3 2" xfId="48" xr:uid="{00000000-0005-0000-0000-00002F000000}"/>
    <cellStyle name="Hyperlink" xfId="54" builtinId="8"/>
    <cellStyle name="Normal" xfId="0" builtinId="0"/>
    <cellStyle name="Normal 2" xfId="49" xr:uid="{00000000-0005-0000-0000-000032000000}"/>
    <cellStyle name="Normal 3" xfId="50" xr:uid="{00000000-0005-0000-0000-000033000000}"/>
    <cellStyle name="Total 2" xfId="51" xr:uid="{00000000-0005-0000-0000-000034000000}"/>
    <cellStyle name="Total 3" xfId="52" xr:uid="{00000000-0005-0000-0000-000035000000}"/>
    <cellStyle name="Total 3 2" xfId="53" xr:uid="{00000000-0005-0000-0000-000036000000}"/>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a:extLst>
            <a:ext uri="{FF2B5EF4-FFF2-40B4-BE49-F238E27FC236}">
              <a16:creationId xmlns:a16="http://schemas.microsoft.com/office/drawing/2014/main" id="{00000000-0008-0000-0200-00000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a:extLst>
            <a:ext uri="{FF2B5EF4-FFF2-40B4-BE49-F238E27FC236}">
              <a16:creationId xmlns:a16="http://schemas.microsoft.com/office/drawing/2014/main" id="{00000000-0008-0000-0200-00000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a:extLst>
            <a:ext uri="{FF2B5EF4-FFF2-40B4-BE49-F238E27FC236}">
              <a16:creationId xmlns:a16="http://schemas.microsoft.com/office/drawing/2014/main" id="{00000000-0008-0000-0200-00000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a:extLst>
            <a:ext uri="{FF2B5EF4-FFF2-40B4-BE49-F238E27FC236}">
              <a16:creationId xmlns:a16="http://schemas.microsoft.com/office/drawing/2014/main" id="{00000000-0008-0000-0200-00000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a:extLst>
            <a:ext uri="{FF2B5EF4-FFF2-40B4-BE49-F238E27FC236}">
              <a16:creationId xmlns:a16="http://schemas.microsoft.com/office/drawing/2014/main" id="{00000000-0008-0000-0200-00000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a:extLst>
            <a:ext uri="{FF2B5EF4-FFF2-40B4-BE49-F238E27FC236}">
              <a16:creationId xmlns:a16="http://schemas.microsoft.com/office/drawing/2014/main" id="{00000000-0008-0000-0200-00000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a:extLst>
            <a:ext uri="{FF2B5EF4-FFF2-40B4-BE49-F238E27FC236}">
              <a16:creationId xmlns:a16="http://schemas.microsoft.com/office/drawing/2014/main" id="{00000000-0008-0000-0200-00000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a:extLst>
            <a:ext uri="{FF2B5EF4-FFF2-40B4-BE49-F238E27FC236}">
              <a16:creationId xmlns:a16="http://schemas.microsoft.com/office/drawing/2014/main" id="{00000000-0008-0000-0200-00000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a:extLst>
            <a:ext uri="{FF2B5EF4-FFF2-40B4-BE49-F238E27FC236}">
              <a16:creationId xmlns:a16="http://schemas.microsoft.com/office/drawing/2014/main" id="{00000000-0008-0000-0200-00000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a:extLst>
            <a:ext uri="{FF2B5EF4-FFF2-40B4-BE49-F238E27FC236}">
              <a16:creationId xmlns:a16="http://schemas.microsoft.com/office/drawing/2014/main" id="{00000000-0008-0000-0200-00000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a:extLst>
            <a:ext uri="{FF2B5EF4-FFF2-40B4-BE49-F238E27FC236}">
              <a16:creationId xmlns:a16="http://schemas.microsoft.com/office/drawing/2014/main" id="{00000000-0008-0000-0200-00000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a:extLst>
            <a:ext uri="{FF2B5EF4-FFF2-40B4-BE49-F238E27FC236}">
              <a16:creationId xmlns:a16="http://schemas.microsoft.com/office/drawing/2014/main" id="{00000000-0008-0000-0200-00000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a:extLst>
            <a:ext uri="{FF2B5EF4-FFF2-40B4-BE49-F238E27FC236}">
              <a16:creationId xmlns:a16="http://schemas.microsoft.com/office/drawing/2014/main" id="{00000000-0008-0000-0200-00000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a:extLst>
            <a:ext uri="{FF2B5EF4-FFF2-40B4-BE49-F238E27FC236}">
              <a16:creationId xmlns:a16="http://schemas.microsoft.com/office/drawing/2014/main" id="{00000000-0008-0000-0200-00000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a:extLst>
            <a:ext uri="{FF2B5EF4-FFF2-40B4-BE49-F238E27FC236}">
              <a16:creationId xmlns:a16="http://schemas.microsoft.com/office/drawing/2014/main" id="{00000000-0008-0000-0200-00000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a:extLst>
            <a:ext uri="{FF2B5EF4-FFF2-40B4-BE49-F238E27FC236}">
              <a16:creationId xmlns:a16="http://schemas.microsoft.com/office/drawing/2014/main" id="{00000000-0008-0000-0200-00000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a:extLst>
            <a:ext uri="{FF2B5EF4-FFF2-40B4-BE49-F238E27FC236}">
              <a16:creationId xmlns:a16="http://schemas.microsoft.com/office/drawing/2014/main" id="{00000000-0008-0000-0200-00001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a:extLst>
            <a:ext uri="{FF2B5EF4-FFF2-40B4-BE49-F238E27FC236}">
              <a16:creationId xmlns:a16="http://schemas.microsoft.com/office/drawing/2014/main" id="{00000000-0008-0000-0200-00001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a:extLst>
            <a:ext uri="{FF2B5EF4-FFF2-40B4-BE49-F238E27FC236}">
              <a16:creationId xmlns:a16="http://schemas.microsoft.com/office/drawing/2014/main" id="{00000000-0008-0000-0200-00001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a:extLst>
            <a:ext uri="{FF2B5EF4-FFF2-40B4-BE49-F238E27FC236}">
              <a16:creationId xmlns:a16="http://schemas.microsoft.com/office/drawing/2014/main" id="{00000000-0008-0000-0200-00001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a:extLst>
            <a:ext uri="{FF2B5EF4-FFF2-40B4-BE49-F238E27FC236}">
              <a16:creationId xmlns:a16="http://schemas.microsoft.com/office/drawing/2014/main" id="{00000000-0008-0000-0200-00001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a:extLst>
            <a:ext uri="{FF2B5EF4-FFF2-40B4-BE49-F238E27FC236}">
              <a16:creationId xmlns:a16="http://schemas.microsoft.com/office/drawing/2014/main" id="{00000000-0008-0000-0200-00001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a:extLst>
            <a:ext uri="{FF2B5EF4-FFF2-40B4-BE49-F238E27FC236}">
              <a16:creationId xmlns:a16="http://schemas.microsoft.com/office/drawing/2014/main" id="{00000000-0008-0000-0200-00001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a:extLst>
            <a:ext uri="{FF2B5EF4-FFF2-40B4-BE49-F238E27FC236}">
              <a16:creationId xmlns:a16="http://schemas.microsoft.com/office/drawing/2014/main" id="{00000000-0008-0000-0200-00001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a:extLst>
            <a:ext uri="{FF2B5EF4-FFF2-40B4-BE49-F238E27FC236}">
              <a16:creationId xmlns:a16="http://schemas.microsoft.com/office/drawing/2014/main" id="{00000000-0008-0000-0200-00001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a:extLst>
            <a:ext uri="{FF2B5EF4-FFF2-40B4-BE49-F238E27FC236}">
              <a16:creationId xmlns:a16="http://schemas.microsoft.com/office/drawing/2014/main" id="{00000000-0008-0000-0200-00001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a:extLst>
            <a:ext uri="{FF2B5EF4-FFF2-40B4-BE49-F238E27FC236}">
              <a16:creationId xmlns:a16="http://schemas.microsoft.com/office/drawing/2014/main" id="{00000000-0008-0000-0200-00001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a:extLst>
            <a:ext uri="{FF2B5EF4-FFF2-40B4-BE49-F238E27FC236}">
              <a16:creationId xmlns:a16="http://schemas.microsoft.com/office/drawing/2014/main" id="{00000000-0008-0000-0200-00001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a:extLst>
            <a:ext uri="{FF2B5EF4-FFF2-40B4-BE49-F238E27FC236}">
              <a16:creationId xmlns:a16="http://schemas.microsoft.com/office/drawing/2014/main" id="{00000000-0008-0000-0200-00001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a:extLst>
            <a:ext uri="{FF2B5EF4-FFF2-40B4-BE49-F238E27FC236}">
              <a16:creationId xmlns:a16="http://schemas.microsoft.com/office/drawing/2014/main" id="{00000000-0008-0000-0200-00001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a:extLst>
            <a:ext uri="{FF2B5EF4-FFF2-40B4-BE49-F238E27FC236}">
              <a16:creationId xmlns:a16="http://schemas.microsoft.com/office/drawing/2014/main" id="{00000000-0008-0000-0200-00001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a:extLst>
            <a:ext uri="{FF2B5EF4-FFF2-40B4-BE49-F238E27FC236}">
              <a16:creationId xmlns:a16="http://schemas.microsoft.com/office/drawing/2014/main" id="{00000000-0008-0000-0200-00001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a:extLst>
            <a:ext uri="{FF2B5EF4-FFF2-40B4-BE49-F238E27FC236}">
              <a16:creationId xmlns:a16="http://schemas.microsoft.com/office/drawing/2014/main" id="{00000000-0008-0000-0200-00002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a:extLst>
            <a:ext uri="{FF2B5EF4-FFF2-40B4-BE49-F238E27FC236}">
              <a16:creationId xmlns:a16="http://schemas.microsoft.com/office/drawing/2014/main" id="{00000000-0008-0000-0200-00002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plants.usda.gov/plantguide/pdf/pg_koma.pdf" TargetMode="External"/><Relationship Id="rId21" Type="http://schemas.openxmlformats.org/officeDocument/2006/relationships/hyperlink" Target="https://plants.usda.gov/plantguide/pdf/pg_elmu3.pdf" TargetMode="External"/><Relationship Id="rId34" Type="http://schemas.openxmlformats.org/officeDocument/2006/relationships/hyperlink" Target="https://plants.usda.gov/plantguide/pdf/pg_pose.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63" Type="http://schemas.openxmlformats.org/officeDocument/2006/relationships/hyperlink" Target="https://plants.sc.egov.usda.gov/plantguide/pdf/pg_sami3.pdf" TargetMode="External"/><Relationship Id="rId68" Type="http://schemas.openxmlformats.org/officeDocument/2006/relationships/hyperlink" Target="https://plants.sc.egov.usda.gov/plantguide/pdf/pg_spmu2.pdf" TargetMode="External"/><Relationship Id="rId76" Type="http://schemas.openxmlformats.org/officeDocument/2006/relationships/hyperlink" Target="https://plants.sc.egov.usda.gov/factsheet/pdf/fs_loco6.pdf" TargetMode="External"/><Relationship Id="rId84" Type="http://schemas.openxmlformats.org/officeDocument/2006/relationships/hyperlink" Target="https://plants.sc.egov.usda.gov/plantguide/pdf/pg_save4.pdf" TargetMode="External"/><Relationship Id="rId89" Type="http://schemas.openxmlformats.org/officeDocument/2006/relationships/hyperlink" Target="https://plants.sc.egov.usda.gov/plantguide/pdf/pg_artr2.pdf" TargetMode="External"/><Relationship Id="rId97" Type="http://schemas.openxmlformats.org/officeDocument/2006/relationships/hyperlink" Target="https://plants.sc.egov.usda.gov/plantguide/pdf/cs_rhgl.pdf" TargetMode="External"/><Relationship Id="rId7" Type="http://schemas.openxmlformats.org/officeDocument/2006/relationships/hyperlink" Target="https://plants.usda.gov/plantguide/pdf/pg_alar.pdf" TargetMode="External"/><Relationship Id="rId71" Type="http://schemas.openxmlformats.org/officeDocument/2006/relationships/hyperlink" Target="https://plants.sc.egov.usda.gov/plantguide/pdf/pg_pepa8.pdf" TargetMode="External"/><Relationship Id="rId92" Type="http://schemas.openxmlformats.org/officeDocument/2006/relationships/hyperlink" Target="https://plants.sc.egov.usda.gov/plantguide/pdf/pg_arno4.pdf" TargetMode="External"/><Relationship Id="rId2" Type="http://schemas.openxmlformats.org/officeDocument/2006/relationships/hyperlink" Target="https://plants.sc.egov.usda.gov/plantguide/pdf/pg_achy.pdf" TargetMode="External"/><Relationship Id="rId16" Type="http://schemas.openxmlformats.org/officeDocument/2006/relationships/hyperlink" Target="https://plants.usda.gov/plantguide/pdf/pg_elda3.pdf" TargetMode="External"/><Relationship Id="rId29" Type="http://schemas.openxmlformats.org/officeDocument/2006/relationships/hyperlink" Target="https://plants.usda.gov/plantguide/pdf/pg_navi4.pdf" TargetMode="External"/><Relationship Id="rId11" Type="http://schemas.openxmlformats.org/officeDocument/2006/relationships/hyperlink" Target="https://plants.usda.gov/plantguide/pdf/pg_brma4.pdf" TargetMode="External"/><Relationship Id="rId24" Type="http://schemas.openxmlformats.org/officeDocument/2006/relationships/hyperlink" Target="https://plants.usda.gov/plantguide/pdf/pg_feov.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66" Type="http://schemas.openxmlformats.org/officeDocument/2006/relationships/hyperlink" Target="https://plants.sc.egov.usda.gov/plantguide/pdf/cs_raco3.pdf" TargetMode="External"/><Relationship Id="rId74" Type="http://schemas.openxmlformats.org/officeDocument/2006/relationships/hyperlink" Target="https://plants.sc.egov.usda.gov/plantguide/pdf/pg_onvi.pdf" TargetMode="External"/><Relationship Id="rId79" Type="http://schemas.openxmlformats.org/officeDocument/2006/relationships/hyperlink" Target="https://plants.sc.egov.usda.gov/plantguide/pdf/pg_shar.pdf" TargetMode="External"/><Relationship Id="rId87" Type="http://schemas.openxmlformats.org/officeDocument/2006/relationships/hyperlink" Target="https://plants.sc.egov.usda.gov/plantguide/pdf/pg_chvi8.pdf" TargetMode="External"/><Relationship Id="rId5" Type="http://schemas.openxmlformats.org/officeDocument/2006/relationships/hyperlink" Target="https://plants.sc.egov.usda.gov/plantguide/pdf/pg_agfr.pdf" TargetMode="External"/><Relationship Id="rId61" Type="http://schemas.openxmlformats.org/officeDocument/2006/relationships/hyperlink" Target="https://plants.sc.egov.usda.gov/plantguide/pdf/pg_lonu2.pdf" TargetMode="External"/><Relationship Id="rId82" Type="http://schemas.openxmlformats.org/officeDocument/2006/relationships/hyperlink" Target="https://plants.sc.egov.usda.gov/plantguide/pdf/cs_epvi.pdf" TargetMode="External"/><Relationship Id="rId90" Type="http://schemas.openxmlformats.org/officeDocument/2006/relationships/hyperlink" Target="https://plants.sc.egov.usda.gov/plantguide/pdf/pg_artr2.pdf" TargetMode="External"/><Relationship Id="rId95" Type="http://schemas.openxmlformats.org/officeDocument/2006/relationships/hyperlink" Target="https://plants.sc.egov.usda.gov/plantguide/pdf/pg_amal2.pdf" TargetMode="External"/><Relationship Id="rId19" Type="http://schemas.openxmlformats.org/officeDocument/2006/relationships/hyperlink" Target="https://www.nrcs.usda.gov/Internet/FSE_PLANTMATERIALS/publications/idpmcpg11637.pdf" TargetMode="External"/><Relationship Id="rId14" Type="http://schemas.openxmlformats.org/officeDocument/2006/relationships/hyperlink" Target="https://plants.usda.gov/plantguide/pdf/pg_dagl.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56" Type="http://schemas.openxmlformats.org/officeDocument/2006/relationships/hyperlink" Target="https://plants.usda.gov/plantguide/pdf/pg_hebo.pdf" TargetMode="External"/><Relationship Id="rId64" Type="http://schemas.openxmlformats.org/officeDocument/2006/relationships/hyperlink" Target="https://plants.sc.egov.usda.gov/plantguide/pdf/pg_trhy.pdf" TargetMode="External"/><Relationship Id="rId69" Type="http://schemas.openxmlformats.org/officeDocument/2006/relationships/hyperlink" Target="https://plants.sc.egov.usda.gov/plantguide/pdf/pg_spco.pdf" TargetMode="External"/><Relationship Id="rId77" Type="http://schemas.openxmlformats.org/officeDocument/2006/relationships/hyperlink" Target="https://plants.sc.egov.usda.gov/plantguide/pdf/pg_viam.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72" Type="http://schemas.openxmlformats.org/officeDocument/2006/relationships/hyperlink" Target="https://plants.sc.egov.usda.gov/plantguide/pdf/pg_pest2.pdf" TargetMode="External"/><Relationship Id="rId80" Type="http://schemas.openxmlformats.org/officeDocument/2006/relationships/hyperlink" Target="https://plants.sc.egov.usda.gov/plantguide/pdf/cs_prvi.pdf" TargetMode="External"/><Relationship Id="rId85" Type="http://schemas.openxmlformats.org/officeDocument/2006/relationships/hyperlink" Target="https://plants.sc.egov.usda.gov/plantguide/pdf/pg_bapr5.pdf" TargetMode="External"/><Relationship Id="rId93" Type="http://schemas.openxmlformats.org/officeDocument/2006/relationships/hyperlink" Target="https://plants.sc.egov.usda.gov/plantguide/pdf/pg_atca2.pdf" TargetMode="External"/><Relationship Id="rId98" Type="http://schemas.openxmlformats.org/officeDocument/2006/relationships/hyperlink" Target="https://plants.sc.egov.usda.gov/plantguide/pdf/pg_krla2.pdf" TargetMode="External"/><Relationship Id="rId3" Type="http://schemas.openxmlformats.org/officeDocument/2006/relationships/hyperlink" Target="https://plants.sc.egov.usda.gov/plantguide/pdf/pg_aggi2.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hyperlink" Target="https://plants.sc.egov.usda.gov/factsheet/pdf/fs_mesa.pdf" TargetMode="External"/><Relationship Id="rId67" Type="http://schemas.openxmlformats.org/officeDocument/2006/relationships/hyperlink" Target="https://plants.sc.egov.usda.gov/plantguide/pdf/pg_spgr2.pdf" TargetMode="External"/><Relationship Id="rId20" Type="http://schemas.openxmlformats.org/officeDocument/2006/relationships/hyperlink" Target="https://plants.usda.gov/plantguide/pdf/pg_ellap.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62" Type="http://schemas.openxmlformats.org/officeDocument/2006/relationships/hyperlink" Target="https://plants.sc.egov.usda.gov/plantguide/pdf/pg_lodi.pdf" TargetMode="External"/><Relationship Id="rId70" Type="http://schemas.openxmlformats.org/officeDocument/2006/relationships/hyperlink" Target="https://plants.sc.egov.usda.gov/plantguide/pdf/pg_peea.pdf" TargetMode="External"/><Relationship Id="rId75" Type="http://schemas.openxmlformats.org/officeDocument/2006/relationships/hyperlink" Target="https://plants.sc.egov.usda.gov/plantguide/pdf/pg_meof.pdf" TargetMode="External"/><Relationship Id="rId83" Type="http://schemas.openxmlformats.org/officeDocument/2006/relationships/hyperlink" Target="https://plants.sc.egov.usda.gov/plantguide/pdf/cs_epne.pdf" TargetMode="External"/><Relationship Id="rId88" Type="http://schemas.openxmlformats.org/officeDocument/2006/relationships/hyperlink" Target="https://plants.sc.egov.usda.gov/plantguide/pdf/pg_rowo.pdf" TargetMode="External"/><Relationship Id="rId91" Type="http://schemas.openxmlformats.org/officeDocument/2006/relationships/hyperlink" Target="https://plants.sc.egov.usda.gov/plantguide/pdf/pg_artr2.pdf" TargetMode="External"/><Relationship Id="rId96" Type="http://schemas.openxmlformats.org/officeDocument/2006/relationships/hyperlink" Target="https://plants.sc.egov.usda.gov/plantguide/pdf/cs_rhtr.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60" Type="http://schemas.openxmlformats.org/officeDocument/2006/relationships/hyperlink" Target="https://plants.sc.egov.usda.gov/plantguide/pdf/pg_mesaf.pdf" TargetMode="External"/><Relationship Id="rId65" Type="http://schemas.openxmlformats.org/officeDocument/2006/relationships/hyperlink" Target="https://plants.sc.egov.usda.gov/plantguide/pdf/pg_trfr2.pdf" TargetMode="External"/><Relationship Id="rId73" Type="http://schemas.openxmlformats.org/officeDocument/2006/relationships/hyperlink" Target="https://plants.sc.egov.usda.gov/plantguide/pdf/pg_pepa6.pdf" TargetMode="External"/><Relationship Id="rId78" Type="http://schemas.openxmlformats.org/officeDocument/2006/relationships/hyperlink" Target="https://plants.sc.egov.usda.gov/plantguide/pdf/pg_putr2.pdf" TargetMode="External"/><Relationship Id="rId81" Type="http://schemas.openxmlformats.org/officeDocument/2006/relationships/hyperlink" Target="https://plants.sc.egov.usda.gov/plantguide/pdf/cs_riau.pdf" TargetMode="External"/><Relationship Id="rId86" Type="http://schemas.openxmlformats.org/officeDocument/2006/relationships/hyperlink" Target="https://plants.sc.egov.usda.gov/plantguide/pdf/pg_bapr5.pdf" TargetMode="External"/><Relationship Id="rId94" Type="http://schemas.openxmlformats.org/officeDocument/2006/relationships/hyperlink" Target="https://plants.sc.egov.usda.gov/plantguide/pdf/pg_atco.pdf" TargetMode="External"/><Relationship Id="rId99" Type="http://schemas.openxmlformats.org/officeDocument/2006/relationships/printerSettings" Target="../printerSettings/printerSettings5.bin"/><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39" Type="http://schemas.openxmlformats.org/officeDocument/2006/relationships/hyperlink" Target="https://plants.usda.gov/factsheet/pdf/fs_se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5"/>
  <sheetViews>
    <sheetView workbookViewId="0">
      <selection sqref="A1:M1"/>
    </sheetView>
  </sheetViews>
  <sheetFormatPr defaultRowHeight="12.75" x14ac:dyDescent="0.2"/>
  <sheetData>
    <row r="1" spans="1:13" ht="13.5" thickBot="1" x14ac:dyDescent="0.25">
      <c r="A1" s="243" t="s">
        <v>350</v>
      </c>
      <c r="B1" s="243"/>
      <c r="C1" s="243"/>
      <c r="D1" s="243"/>
      <c r="E1" s="243"/>
      <c r="F1" s="243"/>
      <c r="G1" s="243"/>
      <c r="H1" s="243"/>
      <c r="I1" s="243"/>
      <c r="J1" s="243"/>
      <c r="K1" s="243"/>
      <c r="L1" s="243"/>
      <c r="M1" s="243"/>
    </row>
    <row r="3" spans="1:13" ht="57.75" customHeight="1" x14ac:dyDescent="0.2">
      <c r="A3" s="242" t="s">
        <v>357</v>
      </c>
      <c r="B3" s="242"/>
      <c r="C3" s="242"/>
      <c r="D3" s="242"/>
      <c r="E3" s="242"/>
      <c r="F3" s="242"/>
      <c r="G3" s="242"/>
      <c r="H3" s="242"/>
      <c r="I3" s="242"/>
      <c r="J3" s="242"/>
      <c r="K3" s="242"/>
      <c r="L3" s="242"/>
      <c r="M3" s="242"/>
    </row>
    <row r="5" spans="1:13" ht="66.75" customHeight="1" x14ac:dyDescent="0.2">
      <c r="A5" s="244" t="s">
        <v>490</v>
      </c>
      <c r="B5" s="242"/>
      <c r="C5" s="242"/>
      <c r="D5" s="242"/>
      <c r="E5" s="242"/>
      <c r="F5" s="242"/>
      <c r="G5" s="242"/>
      <c r="H5" s="242"/>
      <c r="I5" s="242"/>
      <c r="J5" s="242"/>
      <c r="K5" s="242"/>
      <c r="L5" s="242"/>
      <c r="M5" s="242"/>
    </row>
    <row r="8" spans="1:13" x14ac:dyDescent="0.2">
      <c r="A8" s="7" t="s">
        <v>351</v>
      </c>
    </row>
    <row r="9" spans="1:13" ht="54" customHeight="1" x14ac:dyDescent="0.2">
      <c r="A9" s="245" t="s">
        <v>359</v>
      </c>
      <c r="B9" s="245"/>
      <c r="C9" s="245"/>
      <c r="D9" s="245"/>
      <c r="E9" s="245"/>
      <c r="F9" s="245"/>
      <c r="G9" s="245"/>
      <c r="H9" s="245"/>
      <c r="I9" s="245"/>
      <c r="J9" s="245"/>
      <c r="K9" s="245"/>
      <c r="L9" s="245"/>
      <c r="M9" s="245"/>
    </row>
    <row r="11" spans="1:13" ht="68.25" customHeight="1" x14ac:dyDescent="0.2">
      <c r="A11" s="244" t="s">
        <v>1001</v>
      </c>
      <c r="B11" s="242"/>
      <c r="C11" s="242"/>
      <c r="D11" s="242"/>
      <c r="E11" s="242"/>
      <c r="F11" s="242"/>
      <c r="G11" s="242"/>
      <c r="H11" s="242"/>
      <c r="I11" s="242"/>
      <c r="J11" s="242"/>
      <c r="K11" s="242"/>
      <c r="L11" s="242"/>
      <c r="M11" s="242"/>
    </row>
    <row r="13" spans="1:13" ht="51.75" customHeight="1" x14ac:dyDescent="0.2">
      <c r="A13" s="242" t="s">
        <v>352</v>
      </c>
      <c r="B13" s="242"/>
      <c r="C13" s="242"/>
      <c r="D13" s="242"/>
      <c r="E13" s="242"/>
      <c r="F13" s="242"/>
      <c r="G13" s="242"/>
      <c r="H13" s="242"/>
      <c r="I13" s="242"/>
      <c r="J13" s="242"/>
      <c r="K13" s="242"/>
      <c r="L13" s="242"/>
      <c r="M13" s="242"/>
    </row>
    <row r="15" spans="1:13" ht="50.25" customHeight="1" x14ac:dyDescent="0.2">
      <c r="A15" s="242" t="s">
        <v>353</v>
      </c>
      <c r="B15" s="242"/>
      <c r="C15" s="242"/>
      <c r="D15" s="242"/>
      <c r="E15" s="242"/>
      <c r="F15" s="242"/>
      <c r="G15" s="242"/>
      <c r="H15" s="242"/>
      <c r="I15" s="242"/>
      <c r="J15" s="242"/>
      <c r="K15" s="242"/>
      <c r="L15" s="242"/>
      <c r="M15" s="242"/>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3:T44"/>
  <sheetViews>
    <sheetView showZeros="0" tabSelected="1" workbookViewId="0">
      <selection activeCell="D4" sqref="D4:G4"/>
    </sheetView>
  </sheetViews>
  <sheetFormatPr defaultRowHeight="12.75" x14ac:dyDescent="0.2"/>
  <cols>
    <col min="2" max="2" width="20.140625" hidden="1" customWidth="1"/>
    <col min="3" max="3" width="29.5703125" customWidth="1"/>
    <col min="4" max="4" width="29.28515625" customWidth="1"/>
    <col min="5" max="5" width="13.42578125" bestFit="1" customWidth="1"/>
    <col min="6" max="6" width="10.140625" customWidth="1"/>
    <col min="8" max="8" width="10.7109375" customWidth="1"/>
    <col min="12" max="12" width="11" customWidth="1"/>
    <col min="13" max="13" width="10.85546875" customWidth="1"/>
    <col min="15" max="20" width="9.140625" hidden="1" customWidth="1"/>
  </cols>
  <sheetData>
    <row r="3" spans="2:20" ht="13.5" thickBot="1" x14ac:dyDescent="0.25"/>
    <row r="4" spans="2:20" ht="27" customHeight="1" thickBot="1" x14ac:dyDescent="0.25">
      <c r="C4" s="38" t="s">
        <v>238</v>
      </c>
      <c r="D4" s="266" t="s">
        <v>1002</v>
      </c>
      <c r="E4" s="267"/>
      <c r="F4" s="267"/>
      <c r="G4" s="268"/>
      <c r="H4" s="234" t="s">
        <v>119</v>
      </c>
      <c r="I4" s="232" t="s">
        <v>120</v>
      </c>
      <c r="J4" s="262" t="s">
        <v>241</v>
      </c>
      <c r="K4" s="263"/>
      <c r="L4" s="258" t="s">
        <v>358</v>
      </c>
      <c r="M4" s="259"/>
    </row>
    <row r="5" spans="2:20" ht="13.5" thickBot="1" x14ac:dyDescent="0.25">
      <c r="C5" s="38" t="s">
        <v>239</v>
      </c>
      <c r="D5" s="269">
        <v>5629</v>
      </c>
      <c r="E5" s="270"/>
      <c r="F5" s="270"/>
      <c r="G5" s="271"/>
      <c r="H5" s="235">
        <v>2522</v>
      </c>
      <c r="I5" s="145"/>
      <c r="J5" s="260"/>
      <c r="K5" s="261"/>
      <c r="L5" s="264"/>
      <c r="M5" s="265"/>
    </row>
    <row r="6" spans="2:20" ht="13.5" thickBot="1" x14ac:dyDescent="0.25">
      <c r="C6" s="38"/>
      <c r="D6" s="38" t="s">
        <v>905</v>
      </c>
      <c r="E6" s="236" t="s">
        <v>906</v>
      </c>
      <c r="F6" s="238"/>
      <c r="H6" s="236" t="s">
        <v>907</v>
      </c>
      <c r="I6" s="238"/>
      <c r="J6" s="233"/>
      <c r="K6" s="233"/>
      <c r="L6" s="233"/>
      <c r="M6" s="233"/>
    </row>
    <row r="7" spans="2:20" ht="13.5" customHeight="1" thickBot="1" x14ac:dyDescent="0.25">
      <c r="C7" s="153"/>
      <c r="D7" s="152"/>
    </row>
    <row r="8" spans="2:20" ht="39" thickBot="1" x14ac:dyDescent="0.25">
      <c r="C8" s="34" t="s">
        <v>112</v>
      </c>
      <c r="D8" s="25" t="s">
        <v>113</v>
      </c>
      <c r="E8" s="26" t="s">
        <v>121</v>
      </c>
      <c r="F8" s="26" t="s">
        <v>230</v>
      </c>
      <c r="G8" s="25" t="s">
        <v>231</v>
      </c>
      <c r="H8" s="27" t="s">
        <v>114</v>
      </c>
      <c r="I8" s="25" t="s">
        <v>115</v>
      </c>
      <c r="J8" s="28" t="s">
        <v>116</v>
      </c>
      <c r="K8" s="29" t="s">
        <v>232</v>
      </c>
      <c r="L8" s="25" t="s">
        <v>117</v>
      </c>
      <c r="M8" s="30" t="s">
        <v>118</v>
      </c>
      <c r="P8" s="255" t="s">
        <v>243</v>
      </c>
      <c r="Q8" s="255"/>
      <c r="R8" s="255"/>
      <c r="S8" s="255"/>
      <c r="T8" s="255"/>
    </row>
    <row r="9" spans="2:20" x14ac:dyDescent="0.2">
      <c r="B9" s="37" t="str">
        <f>IF(ISBLANK(E9),(C9&amp;" Any"),(C9&amp;" "&amp;E9))</f>
        <v>Bluegrass, Sandberg Any</v>
      </c>
      <c r="C9" s="240" t="s">
        <v>837</v>
      </c>
      <c r="D9" s="6" t="str">
        <f t="shared" ref="D9" si="0">IF(C9="","",LOOKUP(C9,Species,Scientific))</f>
        <v>Poa secunda</v>
      </c>
      <c r="E9" s="35"/>
      <c r="F9" s="241">
        <v>0.5</v>
      </c>
      <c r="G9" s="5">
        <f t="shared" ref="G9" si="1">IF(C9="","",F9*K9/100)</f>
        <v>0.4407625</v>
      </c>
      <c r="H9" s="2">
        <f t="shared" ref="H9" si="2">IF(C9="","",LOOKUP(C9,Species,Price))</f>
        <v>6.42</v>
      </c>
      <c r="I9" s="1">
        <f>F9*H5</f>
        <v>1261</v>
      </c>
      <c r="J9" s="4">
        <f t="shared" ref="J9" si="3">IF(C9="","",LOOKUP(C9,Species,Seeds_per_lbs))</f>
        <v>925000</v>
      </c>
      <c r="K9" s="3">
        <f t="shared" ref="K9" si="4">IF(C9="","",LOOKUP(C9,Species,PLS))</f>
        <v>88.152500000000003</v>
      </c>
      <c r="L9" s="3">
        <f t="shared" ref="L9" si="5">IF(C9="","",F9*J9*K9/100/43560)</f>
        <v>9.3596260904499538</v>
      </c>
      <c r="M9" s="171">
        <f t="shared" ref="M9" si="6">IF(C9="","",H9*I9)</f>
        <v>8095.62</v>
      </c>
      <c r="O9" s="1" t="s">
        <v>354</v>
      </c>
      <c r="P9" s="1" t="str">
        <f t="shared" ref="P9" si="7">IF(C9="","",LOOKUP(C9,Species,V_1))</f>
        <v>Mountain Home</v>
      </c>
      <c r="Q9" s="1" t="str">
        <f t="shared" ref="Q9" si="8">IF(C9="","",LOOKUP(C9,Species,V_2))</f>
        <v>UP Colorado</v>
      </c>
      <c r="R9" s="1" t="str">
        <f t="shared" ref="R9" si="9">IF(C9="","",LOOKUP(C9,Species,V_3))</f>
        <v>Reliable</v>
      </c>
      <c r="S9" s="1" t="str">
        <f t="shared" ref="S9" si="10">IF(C9="","",LOOKUP(C9,Species,V_4))</f>
        <v>High Plains</v>
      </c>
      <c r="T9" s="1" t="str">
        <f t="shared" ref="T9" si="11">IF(C9="","",LOOKUP(C9,Species,V_5))</f>
        <v>Vale</v>
      </c>
    </row>
    <row r="10" spans="2:20" x14ac:dyDescent="0.2">
      <c r="B10" s="37" t="str">
        <f>IF(ISBLANK(E10),(C10&amp;" Any"),(C10&amp;" "&amp;E10))</f>
        <v>Wildrye, Russian Any</v>
      </c>
      <c r="C10" s="240" t="s">
        <v>574</v>
      </c>
      <c r="D10" s="6" t="str">
        <f t="shared" ref="D10:D29" si="12">IF(C10="","",LOOKUP(C10,Species,Scientific))</f>
        <v>Psathyrostachys juncea</v>
      </c>
      <c r="E10" s="35"/>
      <c r="F10" s="241">
        <v>1.25</v>
      </c>
      <c r="G10" s="5">
        <f t="shared" ref="G10:G29" si="13">IF(C10="","",F10*K10/100)</f>
        <v>1.1352928124999999</v>
      </c>
      <c r="H10" s="2">
        <f t="shared" ref="H10:H29" si="14">IF(C10="","",LOOKUP(C10,Species,Price))</f>
        <v>8.0299999999999994</v>
      </c>
      <c r="I10" s="1">
        <f>F10*H5</f>
        <v>3152.5</v>
      </c>
      <c r="J10" s="4">
        <f t="shared" ref="J10:J29" si="15">IF(C10="","",LOOKUP(C10,Species,Seeds_per_lbs))</f>
        <v>175000</v>
      </c>
      <c r="K10" s="3">
        <f t="shared" ref="K10:K29" si="16">IF(C10="","",LOOKUP(C10,Species,PLS))</f>
        <v>90.823425</v>
      </c>
      <c r="L10" s="3">
        <f t="shared" ref="L10:L29" si="17">IF(C10="","",F10*J10*K10/100/43560)</f>
        <v>4.560978929924242</v>
      </c>
      <c r="M10" s="171">
        <f t="shared" ref="M10:M29" si="18">IF(C10="","",H10*I10)</f>
        <v>25314.574999999997</v>
      </c>
      <c r="O10" s="1" t="s">
        <v>354</v>
      </c>
      <c r="P10" s="1" t="str">
        <f t="shared" ref="P10:P29" si="19">IF(C10="","",LOOKUP(C10,Species,V_1))</f>
        <v>Bozoisky</v>
      </c>
      <c r="Q10" s="1" t="str">
        <f t="shared" ref="Q10:Q29" si="20">IF(C10="","",LOOKUP(C10,Species,V_2))</f>
        <v>Bozoisky II</v>
      </c>
      <c r="R10" s="1">
        <f t="shared" ref="R10:R29" si="21">IF(C10="","",LOOKUP(C10,Species,V_3))</f>
        <v>0</v>
      </c>
      <c r="S10" s="1">
        <f t="shared" ref="S10:S29" si="22">IF(C10="","",LOOKUP(C10,Species,V_4))</f>
        <v>0</v>
      </c>
      <c r="T10" s="1">
        <f t="shared" ref="T10:T29" si="23">IF(C10="","",LOOKUP(C10,Species,V_5))</f>
        <v>0</v>
      </c>
    </row>
    <row r="11" spans="2:20" x14ac:dyDescent="0.2">
      <c r="B11" s="37" t="str">
        <f t="shared" ref="B11:B29" si="24">IF(ISBLANK(E11),(C11&amp;" Any"),(C11&amp;" "&amp;E11))</f>
        <v>Wheatgrass, Snake River Any</v>
      </c>
      <c r="C11" s="240" t="s">
        <v>889</v>
      </c>
      <c r="D11" s="6" t="str">
        <f t="shared" si="12"/>
        <v>Elymus wawawaiensis</v>
      </c>
      <c r="E11" s="35"/>
      <c r="F11" s="241">
        <v>1.25</v>
      </c>
      <c r="G11" s="5">
        <f t="shared" si="13"/>
        <v>1.05209375</v>
      </c>
      <c r="H11" s="2">
        <f t="shared" si="14"/>
        <v>4.8899999999999997</v>
      </c>
      <c r="I11" s="1">
        <f>F11*H5</f>
        <v>3152.5</v>
      </c>
      <c r="J11" s="4">
        <f t="shared" si="15"/>
        <v>140000</v>
      </c>
      <c r="K11" s="3">
        <f t="shared" si="16"/>
        <v>84.167500000000004</v>
      </c>
      <c r="L11" s="3">
        <f t="shared" si="17"/>
        <v>3.3813848714416896</v>
      </c>
      <c r="M11" s="171">
        <f t="shared" si="18"/>
        <v>15415.724999999999</v>
      </c>
      <c r="O11" s="1" t="s">
        <v>354</v>
      </c>
      <c r="P11" s="1" t="str">
        <f t="shared" si="19"/>
        <v>Secar</v>
      </c>
      <c r="Q11" s="1" t="str">
        <f t="shared" si="20"/>
        <v>Discovery</v>
      </c>
      <c r="R11" s="1">
        <f t="shared" si="21"/>
        <v>0</v>
      </c>
      <c r="S11" s="1">
        <f t="shared" si="22"/>
        <v>0</v>
      </c>
      <c r="T11" s="1">
        <f t="shared" si="23"/>
        <v>0</v>
      </c>
    </row>
    <row r="12" spans="2:20" x14ac:dyDescent="0.2">
      <c r="B12" s="37" t="str">
        <f t="shared" si="24"/>
        <v>Wheatgrass, Western Any</v>
      </c>
      <c r="C12" s="240" t="s">
        <v>893</v>
      </c>
      <c r="D12" s="6" t="str">
        <f t="shared" si="12"/>
        <v>Pascopyron smithii</v>
      </c>
      <c r="E12" s="35"/>
      <c r="F12" s="241">
        <v>1.25</v>
      </c>
      <c r="G12" s="5">
        <f t="shared" si="13"/>
        <v>1.08635375</v>
      </c>
      <c r="H12" s="2">
        <f t="shared" si="14"/>
        <v>3.35</v>
      </c>
      <c r="I12" s="1">
        <f>F12*H5</f>
        <v>3152.5</v>
      </c>
      <c r="J12" s="4">
        <f t="shared" si="15"/>
        <v>105000</v>
      </c>
      <c r="K12" s="3">
        <f t="shared" si="16"/>
        <v>86.908300000000011</v>
      </c>
      <c r="L12" s="3">
        <f t="shared" si="17"/>
        <v>2.6186212982093666</v>
      </c>
      <c r="M12" s="171">
        <f t="shared" si="18"/>
        <v>10560.875</v>
      </c>
      <c r="O12" s="1" t="s">
        <v>354</v>
      </c>
      <c r="P12" s="1" t="str">
        <f t="shared" si="19"/>
        <v>Arriba</v>
      </c>
      <c r="Q12" s="1" t="str">
        <f t="shared" si="20"/>
        <v>Recovery</v>
      </c>
      <c r="R12" s="1">
        <f t="shared" si="21"/>
        <v>0</v>
      </c>
      <c r="S12" s="1">
        <f t="shared" si="22"/>
        <v>0</v>
      </c>
      <c r="T12" s="1">
        <f t="shared" si="23"/>
        <v>0</v>
      </c>
    </row>
    <row r="13" spans="2:20" x14ac:dyDescent="0.2">
      <c r="B13" s="37" t="str">
        <f t="shared" si="24"/>
        <v>Ricegrass, Indian Any</v>
      </c>
      <c r="C13" s="240" t="s">
        <v>872</v>
      </c>
      <c r="D13" s="6" t="str">
        <f t="shared" si="12"/>
        <v>Achnatherum hymenoides</v>
      </c>
      <c r="E13" s="35"/>
      <c r="F13" s="241">
        <v>1.25</v>
      </c>
      <c r="G13" s="5">
        <f t="shared" si="13"/>
        <v>1.1415290624999999</v>
      </c>
      <c r="H13" s="2">
        <f t="shared" si="14"/>
        <v>9.73</v>
      </c>
      <c r="I13" s="1">
        <f>F13*H5</f>
        <v>3152.5</v>
      </c>
      <c r="J13" s="4">
        <f t="shared" si="15"/>
        <v>141000</v>
      </c>
      <c r="K13" s="3">
        <f t="shared" si="16"/>
        <v>91.322324999999992</v>
      </c>
      <c r="L13" s="3">
        <f t="shared" si="17"/>
        <v>3.6950320893595032</v>
      </c>
      <c r="M13" s="171">
        <f t="shared" si="18"/>
        <v>30673.825000000001</v>
      </c>
      <c r="O13" s="1" t="s">
        <v>354</v>
      </c>
      <c r="P13" s="1" t="str">
        <f t="shared" si="19"/>
        <v>Rimrock</v>
      </c>
      <c r="Q13" s="1" t="str">
        <f t="shared" si="20"/>
        <v>Nezpar</v>
      </c>
      <c r="R13" s="1" t="str">
        <f t="shared" si="21"/>
        <v>White River</v>
      </c>
      <c r="S13" s="1" t="str">
        <f t="shared" si="22"/>
        <v>Paloma</v>
      </c>
      <c r="T13" s="1" t="str">
        <f t="shared" si="23"/>
        <v>Star Lake</v>
      </c>
    </row>
    <row r="14" spans="2:20" x14ac:dyDescent="0.2">
      <c r="B14" s="37" t="str">
        <f t="shared" si="24"/>
        <v>Wheatgrass, Crested Any</v>
      </c>
      <c r="C14" s="240" t="s">
        <v>884</v>
      </c>
      <c r="D14" s="6" t="str">
        <f t="shared" si="12"/>
        <v>Agropyron cristatum</v>
      </c>
      <c r="E14" s="35"/>
      <c r="F14" s="241">
        <v>1.25</v>
      </c>
      <c r="G14" s="5">
        <f t="shared" si="13"/>
        <v>1.1014580468749999</v>
      </c>
      <c r="H14" s="2">
        <f t="shared" si="14"/>
        <v>3.68</v>
      </c>
      <c r="I14" s="1">
        <f>F14*H5</f>
        <v>3152.5</v>
      </c>
      <c r="J14" s="4">
        <f t="shared" si="15"/>
        <v>175000</v>
      </c>
      <c r="K14" s="3">
        <f t="shared" si="16"/>
        <v>88.116643750000009</v>
      </c>
      <c r="L14" s="3">
        <f t="shared" si="17"/>
        <v>4.4250495455262859</v>
      </c>
      <c r="M14" s="171">
        <f t="shared" si="18"/>
        <v>11601.2</v>
      </c>
      <c r="O14" s="1" t="s">
        <v>354</v>
      </c>
      <c r="P14" s="1" t="str">
        <f t="shared" si="19"/>
        <v xml:space="preserve">Nordan </v>
      </c>
      <c r="Q14" s="1" t="str">
        <f t="shared" si="20"/>
        <v>Hycrest</v>
      </c>
      <c r="R14" s="1" t="str">
        <f t="shared" si="21"/>
        <v>Hycrest II</v>
      </c>
      <c r="S14" s="1" t="str">
        <f t="shared" si="22"/>
        <v>Douglas</v>
      </c>
      <c r="T14" s="1" t="str">
        <f t="shared" si="23"/>
        <v>Ephraim</v>
      </c>
    </row>
    <row r="15" spans="2:20" x14ac:dyDescent="0.2">
      <c r="B15" s="37" t="str">
        <f t="shared" si="24"/>
        <v xml:space="preserve"> Any</v>
      </c>
      <c r="C15" s="240"/>
      <c r="D15" s="6" t="str">
        <f t="shared" si="12"/>
        <v/>
      </c>
      <c r="E15" s="35"/>
      <c r="F15" s="241"/>
      <c r="G15" s="5" t="str">
        <f t="shared" si="13"/>
        <v/>
      </c>
      <c r="H15" s="2" t="str">
        <f t="shared" si="14"/>
        <v/>
      </c>
      <c r="I15" s="1">
        <f>F15*H5</f>
        <v>0</v>
      </c>
      <c r="J15" s="4" t="str">
        <f t="shared" si="15"/>
        <v/>
      </c>
      <c r="K15" s="3" t="str">
        <f t="shared" si="16"/>
        <v/>
      </c>
      <c r="L15" s="3" t="str">
        <f t="shared" si="17"/>
        <v/>
      </c>
      <c r="M15" s="171" t="str">
        <f t="shared" si="18"/>
        <v/>
      </c>
      <c r="O15" s="1" t="s">
        <v>354</v>
      </c>
      <c r="P15" s="1" t="str">
        <f t="shared" si="19"/>
        <v/>
      </c>
      <c r="Q15" s="1" t="str">
        <f t="shared" si="20"/>
        <v/>
      </c>
      <c r="R15" s="1" t="str">
        <f t="shared" si="21"/>
        <v/>
      </c>
      <c r="S15" s="1" t="str">
        <f t="shared" si="22"/>
        <v/>
      </c>
      <c r="T15" s="1" t="str">
        <f t="shared" si="23"/>
        <v/>
      </c>
    </row>
    <row r="16" spans="2:20" x14ac:dyDescent="0.2">
      <c r="B16" s="37" t="str">
        <f t="shared" si="24"/>
        <v>Alfalfa Any</v>
      </c>
      <c r="C16" s="240" t="s">
        <v>122</v>
      </c>
      <c r="D16" s="6" t="str">
        <f t="shared" si="12"/>
        <v>Medicago sativa</v>
      </c>
      <c r="E16" s="35"/>
      <c r="F16" s="241">
        <v>1</v>
      </c>
      <c r="G16" s="5">
        <f t="shared" si="13"/>
        <v>0.91950412500000001</v>
      </c>
      <c r="H16" s="2">
        <f t="shared" si="14"/>
        <v>2.52</v>
      </c>
      <c r="I16" s="1">
        <f>F16*H5</f>
        <v>2522</v>
      </c>
      <c r="J16" s="4">
        <f t="shared" si="15"/>
        <v>225000</v>
      </c>
      <c r="K16" s="3">
        <f t="shared" si="16"/>
        <v>91.950412499999999</v>
      </c>
      <c r="L16" s="3">
        <f t="shared" si="17"/>
        <v>4.7495047778925619</v>
      </c>
      <c r="M16" s="171">
        <f t="shared" si="18"/>
        <v>6355.44</v>
      </c>
      <c r="O16" s="1" t="s">
        <v>354</v>
      </c>
      <c r="P16" s="1" t="str">
        <f t="shared" si="19"/>
        <v>Ranger</v>
      </c>
      <c r="Q16" s="1" t="str">
        <f t="shared" si="20"/>
        <v>Ladak</v>
      </c>
      <c r="R16" s="1" t="str">
        <f t="shared" si="21"/>
        <v>Nomad</v>
      </c>
      <c r="S16" s="1" t="str">
        <f t="shared" si="22"/>
        <v>Spreador 4</v>
      </c>
      <c r="T16" s="1" t="str">
        <f t="shared" si="23"/>
        <v>Rambler</v>
      </c>
    </row>
    <row r="17" spans="2:20" x14ac:dyDescent="0.2">
      <c r="B17" s="37" t="str">
        <f t="shared" si="24"/>
        <v>Flax, Blue Any</v>
      </c>
      <c r="C17" s="240" t="s">
        <v>516</v>
      </c>
      <c r="D17" s="6" t="str">
        <f t="shared" si="12"/>
        <v>Linum perenne</v>
      </c>
      <c r="E17" s="35"/>
      <c r="F17" s="241">
        <v>0.25</v>
      </c>
      <c r="G17" s="5">
        <f t="shared" si="13"/>
        <v>0.21787433333333336</v>
      </c>
      <c r="H17" s="2">
        <f t="shared" si="14"/>
        <v>12.12</v>
      </c>
      <c r="I17" s="1">
        <f>F17*H5</f>
        <v>630.5</v>
      </c>
      <c r="J17" s="4">
        <f t="shared" si="15"/>
        <v>293000</v>
      </c>
      <c r="K17" s="3">
        <f t="shared" si="16"/>
        <v>87.149733333333344</v>
      </c>
      <c r="L17" s="3">
        <f t="shared" si="17"/>
        <v>1.4654999923477199</v>
      </c>
      <c r="M17" s="171">
        <f t="shared" si="18"/>
        <v>7641.66</v>
      </c>
      <c r="O17" s="1" t="s">
        <v>354</v>
      </c>
      <c r="P17" s="1" t="str">
        <f t="shared" si="19"/>
        <v>Appar</v>
      </c>
      <c r="Q17" s="1">
        <f t="shared" si="20"/>
        <v>0</v>
      </c>
      <c r="R17" s="1">
        <f t="shared" si="21"/>
        <v>0</v>
      </c>
      <c r="S17" s="1">
        <f t="shared" si="22"/>
        <v>0</v>
      </c>
      <c r="T17" s="1">
        <f t="shared" si="23"/>
        <v>0</v>
      </c>
    </row>
    <row r="18" spans="2:20" x14ac:dyDescent="0.2">
      <c r="B18" s="37" t="str">
        <f t="shared" si="24"/>
        <v>Sunflower, Annual Any</v>
      </c>
      <c r="C18" s="240" t="s">
        <v>504</v>
      </c>
      <c r="D18" s="6" t="str">
        <f t="shared" si="12"/>
        <v>Helianthus annuus</v>
      </c>
      <c r="E18" s="35"/>
      <c r="F18" s="241">
        <v>0.25</v>
      </c>
      <c r="G18" s="5">
        <f t="shared" si="13"/>
        <v>0.22880399999999998</v>
      </c>
      <c r="H18" s="2">
        <f t="shared" si="14"/>
        <v>14.01</v>
      </c>
      <c r="I18" s="1">
        <f>F18*H5</f>
        <v>630.5</v>
      </c>
      <c r="J18" s="4">
        <f t="shared" si="15"/>
        <v>58500</v>
      </c>
      <c r="K18" s="3">
        <f t="shared" si="16"/>
        <v>91.521599999999992</v>
      </c>
      <c r="L18" s="3">
        <f t="shared" si="17"/>
        <v>0.3072780991735537</v>
      </c>
      <c r="M18" s="171">
        <f t="shared" si="18"/>
        <v>8833.3050000000003</v>
      </c>
      <c r="O18" s="1" t="s">
        <v>354</v>
      </c>
      <c r="P18" s="1">
        <f t="shared" si="19"/>
        <v>0</v>
      </c>
      <c r="Q18" s="1">
        <f t="shared" si="20"/>
        <v>0</v>
      </c>
      <c r="R18" s="1">
        <f t="shared" si="21"/>
        <v>0</v>
      </c>
      <c r="S18" s="1">
        <f t="shared" si="22"/>
        <v>0</v>
      </c>
      <c r="T18" s="1">
        <f t="shared" si="23"/>
        <v>0</v>
      </c>
    </row>
    <row r="19" spans="2:20" x14ac:dyDescent="0.2">
      <c r="B19" s="37" t="str">
        <f t="shared" si="24"/>
        <v>Lettuce, Prickly Any</v>
      </c>
      <c r="C19" s="240" t="s">
        <v>568</v>
      </c>
      <c r="D19" s="6" t="str">
        <f t="shared" si="12"/>
        <v>Lactuca serriola</v>
      </c>
      <c r="E19" s="35"/>
      <c r="F19" s="241">
        <v>0.1</v>
      </c>
      <c r="G19" s="5">
        <f t="shared" si="13"/>
        <v>7.8927200000000003E-2</v>
      </c>
      <c r="H19" s="2">
        <f t="shared" si="14"/>
        <v>20.3</v>
      </c>
      <c r="I19" s="1">
        <f>F19*H5</f>
        <v>252.20000000000002</v>
      </c>
      <c r="J19" s="4">
        <f t="shared" si="15"/>
        <v>0</v>
      </c>
      <c r="K19" s="3">
        <f t="shared" si="16"/>
        <v>78.927199999999999</v>
      </c>
      <c r="L19" s="3">
        <f t="shared" si="17"/>
        <v>0</v>
      </c>
      <c r="M19" s="171">
        <f t="shared" si="18"/>
        <v>5119.6600000000008</v>
      </c>
      <c r="O19" s="1" t="s">
        <v>354</v>
      </c>
      <c r="P19" s="1">
        <f t="shared" si="19"/>
        <v>0</v>
      </c>
      <c r="Q19" s="1">
        <f t="shared" si="20"/>
        <v>0</v>
      </c>
      <c r="R19" s="1">
        <f t="shared" si="21"/>
        <v>0</v>
      </c>
      <c r="S19" s="1">
        <f t="shared" si="22"/>
        <v>0</v>
      </c>
      <c r="T19" s="1">
        <f t="shared" si="23"/>
        <v>0</v>
      </c>
    </row>
    <row r="20" spans="2:20" x14ac:dyDescent="0.2">
      <c r="B20" s="37" t="str">
        <f t="shared" si="24"/>
        <v>Burnet, Small Any</v>
      </c>
      <c r="C20" s="240" t="s">
        <v>842</v>
      </c>
      <c r="D20" s="6" t="str">
        <f t="shared" si="12"/>
        <v>Sanguisorba minor</v>
      </c>
      <c r="E20" s="35"/>
      <c r="F20" s="241">
        <v>1</v>
      </c>
      <c r="G20" s="5">
        <f t="shared" si="13"/>
        <v>0.90836136363636355</v>
      </c>
      <c r="H20" s="2">
        <f t="shared" si="14"/>
        <v>1.91</v>
      </c>
      <c r="I20" s="1">
        <f>F20*H5</f>
        <v>2522</v>
      </c>
      <c r="J20" s="4">
        <f t="shared" si="15"/>
        <v>55000</v>
      </c>
      <c r="K20" s="3">
        <f t="shared" si="16"/>
        <v>90.836136363636356</v>
      </c>
      <c r="L20" s="3">
        <f t="shared" si="17"/>
        <v>1.1469209136822773</v>
      </c>
      <c r="M20" s="171">
        <f t="shared" si="18"/>
        <v>4817.0199999999995</v>
      </c>
      <c r="O20" s="1" t="s">
        <v>354</v>
      </c>
      <c r="P20" s="1" t="str">
        <f t="shared" si="19"/>
        <v>Delar</v>
      </c>
      <c r="Q20" s="1">
        <f t="shared" si="20"/>
        <v>0</v>
      </c>
      <c r="R20" s="1">
        <f t="shared" si="21"/>
        <v>0</v>
      </c>
      <c r="S20" s="1">
        <f t="shared" si="22"/>
        <v>0</v>
      </c>
      <c r="T20" s="1">
        <f t="shared" si="23"/>
        <v>0</v>
      </c>
    </row>
    <row r="21" spans="2:20" x14ac:dyDescent="0.2">
      <c r="B21" s="37" t="str">
        <f t="shared" si="24"/>
        <v>Yarrow, Western Any</v>
      </c>
      <c r="C21" s="240" t="s">
        <v>897</v>
      </c>
      <c r="D21" s="6" t="str">
        <f t="shared" si="12"/>
        <v>Achillea millefolium</v>
      </c>
      <c r="E21" s="35"/>
      <c r="F21" s="241">
        <v>0.1</v>
      </c>
      <c r="G21" s="5">
        <f t="shared" si="13"/>
        <v>8.9664300000000002E-2</v>
      </c>
      <c r="H21" s="2">
        <f t="shared" si="14"/>
        <v>23.23</v>
      </c>
      <c r="I21" s="1">
        <f>F21*H5</f>
        <v>252.20000000000002</v>
      </c>
      <c r="J21" s="4">
        <f t="shared" si="15"/>
        <v>3300000</v>
      </c>
      <c r="K21" s="3">
        <f t="shared" si="16"/>
        <v>89.664299999999997</v>
      </c>
      <c r="L21" s="3">
        <f t="shared" si="17"/>
        <v>6.7927499999999998</v>
      </c>
      <c r="M21" s="171">
        <f t="shared" si="18"/>
        <v>5858.6060000000007</v>
      </c>
      <c r="O21" s="1" t="s">
        <v>354</v>
      </c>
      <c r="P21" s="1" t="str">
        <f t="shared" si="19"/>
        <v>Eagle</v>
      </c>
      <c r="Q21" s="1">
        <f t="shared" si="20"/>
        <v>0</v>
      </c>
      <c r="R21" s="1">
        <f t="shared" si="21"/>
        <v>0</v>
      </c>
      <c r="S21" s="1">
        <f t="shared" si="22"/>
        <v>0</v>
      </c>
      <c r="T21" s="1">
        <f t="shared" si="23"/>
        <v>0</v>
      </c>
    </row>
    <row r="22" spans="2:20" x14ac:dyDescent="0.2">
      <c r="B22" s="37" t="str">
        <f t="shared" si="24"/>
        <v>Penstemon, Palmer Any</v>
      </c>
      <c r="C22" s="240" t="s">
        <v>868</v>
      </c>
      <c r="D22" s="6" t="str">
        <f t="shared" si="12"/>
        <v>Penstemon palmeri</v>
      </c>
      <c r="E22" s="35"/>
      <c r="F22" s="241">
        <v>0.1</v>
      </c>
      <c r="G22" s="5">
        <f t="shared" si="13"/>
        <v>8.0191566666666672E-2</v>
      </c>
      <c r="H22" s="2">
        <f t="shared" si="14"/>
        <v>32.76</v>
      </c>
      <c r="I22" s="1">
        <f>F22*H5</f>
        <v>252.20000000000002</v>
      </c>
      <c r="J22" s="4">
        <f t="shared" si="15"/>
        <v>610000</v>
      </c>
      <c r="K22" s="3">
        <f t="shared" si="16"/>
        <v>80.191566666666674</v>
      </c>
      <c r="L22" s="3">
        <f t="shared" si="17"/>
        <v>1.1229764845423937</v>
      </c>
      <c r="M22" s="171">
        <f t="shared" si="18"/>
        <v>8262.0720000000001</v>
      </c>
      <c r="O22" s="1" t="s">
        <v>354</v>
      </c>
      <c r="P22" s="1">
        <f t="shared" si="19"/>
        <v>0</v>
      </c>
      <c r="Q22" s="1">
        <f t="shared" si="20"/>
        <v>0</v>
      </c>
      <c r="R22" s="1">
        <f t="shared" si="21"/>
        <v>0</v>
      </c>
      <c r="S22" s="1">
        <f t="shared" si="22"/>
        <v>0</v>
      </c>
      <c r="T22" s="1">
        <f t="shared" si="23"/>
        <v>0</v>
      </c>
    </row>
    <row r="23" spans="2:20" x14ac:dyDescent="0.2">
      <c r="B23" s="37" t="str">
        <f t="shared" si="24"/>
        <v xml:space="preserve"> Any</v>
      </c>
      <c r="C23" s="240"/>
      <c r="D23" s="6" t="str">
        <f t="shared" si="12"/>
        <v/>
      </c>
      <c r="E23" s="35"/>
      <c r="F23" s="241">
        <v>0</v>
      </c>
      <c r="G23" s="5" t="str">
        <f t="shared" si="13"/>
        <v/>
      </c>
      <c r="H23" s="2" t="str">
        <f t="shared" si="14"/>
        <v/>
      </c>
      <c r="I23" s="1">
        <f>F23*H5</f>
        <v>0</v>
      </c>
      <c r="J23" s="4" t="str">
        <f t="shared" si="15"/>
        <v/>
      </c>
      <c r="K23" s="3" t="str">
        <f t="shared" si="16"/>
        <v/>
      </c>
      <c r="L23" s="3" t="str">
        <f t="shared" si="17"/>
        <v/>
      </c>
      <c r="M23" s="171" t="str">
        <f t="shared" si="18"/>
        <v/>
      </c>
      <c r="O23" s="1" t="s">
        <v>354</v>
      </c>
      <c r="P23" s="1" t="str">
        <f t="shared" si="19"/>
        <v/>
      </c>
      <c r="Q23" s="1" t="str">
        <f t="shared" si="20"/>
        <v/>
      </c>
      <c r="R23" s="1" t="str">
        <f t="shared" si="21"/>
        <v/>
      </c>
      <c r="S23" s="1" t="str">
        <f t="shared" si="22"/>
        <v/>
      </c>
      <c r="T23" s="1" t="str">
        <f t="shared" si="23"/>
        <v/>
      </c>
    </row>
    <row r="24" spans="2:20" x14ac:dyDescent="0.2">
      <c r="B24" s="37" t="str">
        <f t="shared" si="24"/>
        <v>Bitterbrush, Antelope Any</v>
      </c>
      <c r="C24" s="240" t="s">
        <v>513</v>
      </c>
      <c r="D24" s="6" t="str">
        <f t="shared" si="12"/>
        <v>Purshia tridentata</v>
      </c>
      <c r="E24" s="35"/>
      <c r="F24" s="241">
        <v>0.25</v>
      </c>
      <c r="G24" s="5">
        <f t="shared" si="13"/>
        <v>0.20703228571428572</v>
      </c>
      <c r="H24" s="2">
        <f t="shared" si="14"/>
        <v>25.25</v>
      </c>
      <c r="I24" s="1">
        <f>F24*H5</f>
        <v>630.5</v>
      </c>
      <c r="J24" s="4">
        <f t="shared" si="15"/>
        <v>15000</v>
      </c>
      <c r="K24" s="3">
        <f t="shared" si="16"/>
        <v>82.812914285714285</v>
      </c>
      <c r="L24" s="3">
        <f t="shared" si="17"/>
        <v>7.1292109405745777E-2</v>
      </c>
      <c r="M24" s="171">
        <f t="shared" si="18"/>
        <v>15920.125</v>
      </c>
      <c r="O24" s="1" t="s">
        <v>354</v>
      </c>
      <c r="P24" s="1">
        <f t="shared" si="19"/>
        <v>0</v>
      </c>
      <c r="Q24" s="1">
        <f t="shared" si="20"/>
        <v>0</v>
      </c>
      <c r="R24" s="1">
        <f t="shared" si="21"/>
        <v>0</v>
      </c>
      <c r="S24" s="1">
        <f t="shared" si="22"/>
        <v>0</v>
      </c>
      <c r="T24" s="1">
        <f t="shared" si="23"/>
        <v>0</v>
      </c>
    </row>
    <row r="25" spans="2:20" x14ac:dyDescent="0.2">
      <c r="B25" s="37" t="str">
        <f t="shared" si="24"/>
        <v>Saltbush, Fourwing Any</v>
      </c>
      <c r="C25" s="240" t="s">
        <v>875</v>
      </c>
      <c r="D25" s="6" t="str">
        <f t="shared" si="12"/>
        <v>Atriplex canescens</v>
      </c>
      <c r="E25" s="35"/>
      <c r="F25" s="241">
        <v>0.25</v>
      </c>
      <c r="G25" s="5">
        <f t="shared" si="13"/>
        <v>0.10443116666666667</v>
      </c>
      <c r="H25" s="2">
        <f t="shared" si="14"/>
        <v>9.7799999999999994</v>
      </c>
      <c r="I25" s="1">
        <f>F25*H5</f>
        <v>630.5</v>
      </c>
      <c r="J25" s="4">
        <f t="shared" si="15"/>
        <v>52000</v>
      </c>
      <c r="K25" s="3">
        <f t="shared" si="16"/>
        <v>41.772466666666666</v>
      </c>
      <c r="L25" s="3">
        <f t="shared" si="17"/>
        <v>0.12466530456075911</v>
      </c>
      <c r="M25" s="171">
        <f t="shared" si="18"/>
        <v>6166.29</v>
      </c>
      <c r="O25" s="1" t="s">
        <v>354</v>
      </c>
      <c r="P25" s="1">
        <f t="shared" si="19"/>
        <v>0</v>
      </c>
      <c r="Q25" s="1">
        <f t="shared" si="20"/>
        <v>0</v>
      </c>
      <c r="R25" s="1">
        <f t="shared" si="21"/>
        <v>0</v>
      </c>
      <c r="S25" s="1">
        <f t="shared" si="22"/>
        <v>0</v>
      </c>
      <c r="T25" s="1">
        <f t="shared" si="23"/>
        <v>0</v>
      </c>
    </row>
    <row r="26" spans="2:20" x14ac:dyDescent="0.2">
      <c r="B26" s="37" t="str">
        <f t="shared" si="24"/>
        <v xml:space="preserve"> Any</v>
      </c>
      <c r="C26" s="146"/>
      <c r="D26" s="6" t="str">
        <f t="shared" si="12"/>
        <v/>
      </c>
      <c r="E26" s="35"/>
      <c r="F26" s="148"/>
      <c r="G26" s="5" t="str">
        <f t="shared" si="13"/>
        <v/>
      </c>
      <c r="H26" s="2" t="str">
        <f t="shared" si="14"/>
        <v/>
      </c>
      <c r="I26" s="1">
        <f>F26*H5</f>
        <v>0</v>
      </c>
      <c r="J26" s="4" t="str">
        <f t="shared" si="15"/>
        <v/>
      </c>
      <c r="K26" s="3" t="str">
        <f t="shared" si="16"/>
        <v/>
      </c>
      <c r="L26" s="3" t="str">
        <f t="shared" si="17"/>
        <v/>
      </c>
      <c r="M26" s="171" t="str">
        <f t="shared" si="18"/>
        <v/>
      </c>
      <c r="O26" s="1" t="s">
        <v>354</v>
      </c>
      <c r="P26" s="1" t="str">
        <f t="shared" si="19"/>
        <v/>
      </c>
      <c r="Q26" s="1" t="str">
        <f t="shared" si="20"/>
        <v/>
      </c>
      <c r="R26" s="1" t="str">
        <f t="shared" si="21"/>
        <v/>
      </c>
      <c r="S26" s="1" t="str">
        <f t="shared" si="22"/>
        <v/>
      </c>
      <c r="T26" s="1" t="str">
        <f t="shared" si="23"/>
        <v/>
      </c>
    </row>
    <row r="27" spans="2:20" x14ac:dyDescent="0.2">
      <c r="B27" s="37" t="str">
        <f t="shared" si="24"/>
        <v xml:space="preserve"> Any</v>
      </c>
      <c r="C27" s="146"/>
      <c r="D27" s="6" t="str">
        <f t="shared" si="12"/>
        <v/>
      </c>
      <c r="E27" s="35"/>
      <c r="F27" s="148"/>
      <c r="G27" s="5" t="str">
        <f t="shared" si="13"/>
        <v/>
      </c>
      <c r="H27" s="2" t="str">
        <f t="shared" si="14"/>
        <v/>
      </c>
      <c r="I27" s="1">
        <f>F27*H5</f>
        <v>0</v>
      </c>
      <c r="J27" s="4" t="str">
        <f t="shared" si="15"/>
        <v/>
      </c>
      <c r="K27" s="3" t="str">
        <f t="shared" si="16"/>
        <v/>
      </c>
      <c r="L27" s="3" t="str">
        <f t="shared" si="17"/>
        <v/>
      </c>
      <c r="M27" s="171" t="str">
        <f t="shared" si="18"/>
        <v/>
      </c>
      <c r="O27" s="1" t="s">
        <v>354</v>
      </c>
      <c r="P27" s="1" t="str">
        <f t="shared" si="19"/>
        <v/>
      </c>
      <c r="Q27" s="1" t="str">
        <f t="shared" si="20"/>
        <v/>
      </c>
      <c r="R27" s="1" t="str">
        <f t="shared" si="21"/>
        <v/>
      </c>
      <c r="S27" s="1" t="str">
        <f t="shared" si="22"/>
        <v/>
      </c>
      <c r="T27" s="1" t="str">
        <f t="shared" si="23"/>
        <v/>
      </c>
    </row>
    <row r="28" spans="2:20" x14ac:dyDescent="0.2">
      <c r="B28" s="37" t="str">
        <f t="shared" si="24"/>
        <v xml:space="preserve"> Any</v>
      </c>
      <c r="C28" s="146"/>
      <c r="D28" s="6" t="str">
        <f t="shared" si="12"/>
        <v/>
      </c>
      <c r="E28" s="35"/>
      <c r="F28" s="148"/>
      <c r="G28" s="5" t="str">
        <f t="shared" si="13"/>
        <v/>
      </c>
      <c r="H28" s="2" t="str">
        <f t="shared" si="14"/>
        <v/>
      </c>
      <c r="I28" s="1">
        <f>F28*H5</f>
        <v>0</v>
      </c>
      <c r="J28" s="4" t="str">
        <f t="shared" si="15"/>
        <v/>
      </c>
      <c r="K28" s="3" t="str">
        <f t="shared" si="16"/>
        <v/>
      </c>
      <c r="L28" s="3" t="str">
        <f t="shared" si="17"/>
        <v/>
      </c>
      <c r="M28" s="171" t="str">
        <f t="shared" si="18"/>
        <v/>
      </c>
      <c r="O28" s="1" t="s">
        <v>354</v>
      </c>
      <c r="P28" s="1" t="str">
        <f t="shared" si="19"/>
        <v/>
      </c>
      <c r="Q28" s="1" t="str">
        <f t="shared" si="20"/>
        <v/>
      </c>
      <c r="R28" s="1" t="str">
        <f t="shared" si="21"/>
        <v/>
      </c>
      <c r="S28" s="1" t="str">
        <f t="shared" si="22"/>
        <v/>
      </c>
      <c r="T28" s="1" t="str">
        <f t="shared" si="23"/>
        <v/>
      </c>
    </row>
    <row r="29" spans="2:20" ht="13.5" thickBot="1" x14ac:dyDescent="0.25">
      <c r="B29" s="37" t="str">
        <f t="shared" si="24"/>
        <v xml:space="preserve"> Any</v>
      </c>
      <c r="C29" s="147"/>
      <c r="D29" s="33" t="str">
        <f t="shared" si="12"/>
        <v/>
      </c>
      <c r="E29" s="36"/>
      <c r="F29" s="149"/>
      <c r="G29" s="20" t="str">
        <f t="shared" si="13"/>
        <v/>
      </c>
      <c r="H29" s="21" t="str">
        <f t="shared" si="14"/>
        <v/>
      </c>
      <c r="I29" s="22">
        <f>F29*H5</f>
        <v>0</v>
      </c>
      <c r="J29" s="23" t="str">
        <f t="shared" si="15"/>
        <v/>
      </c>
      <c r="K29" s="24" t="str">
        <f t="shared" si="16"/>
        <v/>
      </c>
      <c r="L29" s="46" t="str">
        <f t="shared" si="17"/>
        <v/>
      </c>
      <c r="M29" s="172" t="str">
        <f t="shared" si="18"/>
        <v/>
      </c>
      <c r="O29" s="1" t="s">
        <v>354</v>
      </c>
      <c r="P29" s="1" t="str">
        <f t="shared" si="19"/>
        <v/>
      </c>
      <c r="Q29" s="1" t="str">
        <f t="shared" si="20"/>
        <v/>
      </c>
      <c r="R29" s="1" t="str">
        <f t="shared" si="21"/>
        <v/>
      </c>
      <c r="S29" s="1" t="str">
        <f t="shared" si="22"/>
        <v/>
      </c>
      <c r="T29" s="1" t="str">
        <f t="shared" si="23"/>
        <v/>
      </c>
    </row>
    <row r="30" spans="2:20" ht="12.75" customHeight="1" x14ac:dyDescent="0.2">
      <c r="C30" s="256" t="s">
        <v>489</v>
      </c>
      <c r="E30" s="6" t="s">
        <v>115</v>
      </c>
      <c r="F30" s="48">
        <f>SUM(I9:I29)</f>
        <v>25346.100000000002</v>
      </c>
      <c r="L30" s="47" t="s">
        <v>234</v>
      </c>
      <c r="M30" s="170">
        <f>SUM(M9:M29)</f>
        <v>170635.99799999999</v>
      </c>
    </row>
    <row r="31" spans="2:20" x14ac:dyDescent="0.2">
      <c r="C31" s="257"/>
      <c r="E31" s="19" t="s">
        <v>235</v>
      </c>
      <c r="F31" s="49">
        <f>SUM(F9:F29)</f>
        <v>10.049999999999999</v>
      </c>
      <c r="L31" s="43"/>
      <c r="M31" s="44"/>
    </row>
    <row r="32" spans="2:20" x14ac:dyDescent="0.2">
      <c r="C32" s="257"/>
      <c r="E32" s="19" t="s">
        <v>236</v>
      </c>
      <c r="F32" s="49">
        <f>SUM(G9:G29)</f>
        <v>8.7922802628923158</v>
      </c>
      <c r="L32" s="45"/>
      <c r="M32" s="44"/>
    </row>
    <row r="33" spans="3:17" x14ac:dyDescent="0.2">
      <c r="E33" s="19" t="s">
        <v>237</v>
      </c>
      <c r="F33" s="42">
        <f>M30/H5</f>
        <v>67.658999999999992</v>
      </c>
      <c r="P33" s="6" t="s">
        <v>242</v>
      </c>
      <c r="Q33" s="6"/>
    </row>
    <row r="34" spans="3:17" ht="14.25" x14ac:dyDescent="0.2">
      <c r="E34" s="19" t="s">
        <v>240</v>
      </c>
      <c r="F34" s="49">
        <f>SUM(L9:L29)</f>
        <v>43.821580506516042</v>
      </c>
      <c r="P34" t="s">
        <v>245</v>
      </c>
    </row>
    <row r="35" spans="3:17" x14ac:dyDescent="0.2">
      <c r="P35" t="s">
        <v>248</v>
      </c>
    </row>
    <row r="36" spans="3:17" ht="15.75" x14ac:dyDescent="0.25">
      <c r="C36" s="150" t="str">
        <f>'Species List'!C2</f>
        <v>Prices are current as of November, 2020.  Prices change as new inventory is received.</v>
      </c>
      <c r="P36" t="s">
        <v>249</v>
      </c>
    </row>
    <row r="37" spans="3:17" x14ac:dyDescent="0.2">
      <c r="P37" t="s">
        <v>246</v>
      </c>
    </row>
    <row r="38" spans="3:17" ht="13.5" thickBot="1" x14ac:dyDescent="0.25">
      <c r="C38" s="7" t="s">
        <v>251</v>
      </c>
      <c r="P38" t="s">
        <v>247</v>
      </c>
    </row>
    <row r="39" spans="3:17" x14ac:dyDescent="0.2">
      <c r="C39" s="246"/>
      <c r="D39" s="247"/>
      <c r="E39" s="247"/>
      <c r="F39" s="247"/>
      <c r="G39" s="247"/>
      <c r="H39" s="247"/>
      <c r="I39" s="247"/>
      <c r="J39" s="247"/>
      <c r="K39" s="247"/>
      <c r="L39" s="247"/>
      <c r="M39" s="248"/>
      <c r="P39" t="s">
        <v>244</v>
      </c>
    </row>
    <row r="40" spans="3:17" x14ac:dyDescent="0.2">
      <c r="C40" s="249"/>
      <c r="D40" s="250"/>
      <c r="E40" s="250"/>
      <c r="F40" s="250"/>
      <c r="G40" s="250"/>
      <c r="H40" s="250"/>
      <c r="I40" s="250"/>
      <c r="J40" s="250"/>
      <c r="K40" s="250"/>
      <c r="L40" s="250"/>
      <c r="M40" s="251"/>
      <c r="P40" t="s">
        <v>250</v>
      </c>
    </row>
    <row r="41" spans="3:17" x14ac:dyDescent="0.2">
      <c r="C41" s="249"/>
      <c r="D41" s="250"/>
      <c r="E41" s="250"/>
      <c r="F41" s="250"/>
      <c r="G41" s="250"/>
      <c r="H41" s="250"/>
      <c r="I41" s="250"/>
      <c r="J41" s="250"/>
      <c r="K41" s="250"/>
      <c r="L41" s="250"/>
      <c r="M41" s="251"/>
    </row>
    <row r="42" spans="3:17" x14ac:dyDescent="0.2">
      <c r="C42" s="249"/>
      <c r="D42" s="250"/>
      <c r="E42" s="250"/>
      <c r="F42" s="250"/>
      <c r="G42" s="250"/>
      <c r="H42" s="250"/>
      <c r="I42" s="250"/>
      <c r="J42" s="250"/>
      <c r="K42" s="250"/>
      <c r="L42" s="250"/>
      <c r="M42" s="251"/>
      <c r="P42" s="237" t="s">
        <v>626</v>
      </c>
    </row>
    <row r="43" spans="3:17" x14ac:dyDescent="0.2">
      <c r="C43" s="249"/>
      <c r="D43" s="250"/>
      <c r="E43" s="250"/>
      <c r="F43" s="250"/>
      <c r="G43" s="250"/>
      <c r="H43" s="250"/>
      <c r="I43" s="250"/>
      <c r="J43" s="250"/>
      <c r="K43" s="250"/>
      <c r="L43" s="250"/>
      <c r="M43" s="251"/>
    </row>
    <row r="44" spans="3:17" ht="13.5" thickBot="1" x14ac:dyDescent="0.25">
      <c r="C44" s="252"/>
      <c r="D44" s="253"/>
      <c r="E44" s="253"/>
      <c r="F44" s="253"/>
      <c r="G44" s="253"/>
      <c r="H44" s="253"/>
      <c r="I44" s="253"/>
      <c r="J44" s="253"/>
      <c r="K44" s="253"/>
      <c r="L44" s="253"/>
      <c r="M44" s="254"/>
    </row>
  </sheetData>
  <sheetProtection algorithmName="SHA-512" hashValue="RDSO7hOVOmJYDzBiK4NBKfDCIdW/QNk0KvZ7UgIuHyAFkuQEUyKByEhV7rF3opdPSZI+rRGXQFzelAoqpdLBbQ==" saltValue="v7ZWpxWytTRxARTkQDsjgA==" spinCount="100000" sheet="1" objects="1" scenarios="1"/>
  <mergeCells count="9">
    <mergeCell ref="C39:M44"/>
    <mergeCell ref="P8:T8"/>
    <mergeCell ref="C30:C32"/>
    <mergeCell ref="L4:M4"/>
    <mergeCell ref="J5:K5"/>
    <mergeCell ref="J4:K4"/>
    <mergeCell ref="L5:M5"/>
    <mergeCell ref="D4:G4"/>
    <mergeCell ref="D5:G5"/>
  </mergeCells>
  <phoneticPr fontId="4" type="noConversion"/>
  <dataValidations count="28">
    <dataValidation allowBlank="1" showInputMessage="1" showErrorMessage="1" promptTitle="Project Name" prompt="Enter project name as it appears in the WRI database." sqref="D4" xr:uid="{00000000-0002-0000-0100-000000000000}"/>
    <dataValidation allowBlank="1" showInputMessage="1" showErrorMessage="1" promptTitle="Database Number" prompt="Enter Database Project Number" sqref="D5" xr:uid="{00000000-0002-0000-0100-000001000000}"/>
    <dataValidation type="list" allowBlank="1" showInputMessage="1" showErrorMessage="1" errorTitle="Invalid Selection" error="If your seeding method is not in the drop down list select &quot;other&quot; and give details in the Notes at the bottom of this sheet." sqref="J5" xr:uid="{00000000-0002-0000-0100-000002000000}">
      <formula1>$P$34:$P$40</formula1>
    </dataValidation>
    <dataValidation type="list" allowBlank="1" showInputMessage="1" showErrorMessage="1" sqref="E29" xr:uid="{00000000-0002-0000-0100-000003000000}">
      <formula1>$O$29:$T$29</formula1>
    </dataValidation>
    <dataValidation type="list" allowBlank="1" showInputMessage="1" showErrorMessage="1" sqref="E10" xr:uid="{00000000-0002-0000-0100-000004000000}">
      <formula1>$O$10:$T$10</formula1>
    </dataValidation>
    <dataValidation type="list" allowBlank="1" showInputMessage="1" showErrorMessage="1" sqref="E11" xr:uid="{00000000-0002-0000-0100-000005000000}">
      <formula1>$O$11:$T$11</formula1>
    </dataValidation>
    <dataValidation type="list" allowBlank="1" showInputMessage="1" showErrorMessage="1" sqref="E12" xr:uid="{00000000-0002-0000-0100-000006000000}">
      <formula1>$O$12:$T$12</formula1>
    </dataValidation>
    <dataValidation type="list" allowBlank="1" showInputMessage="1" showErrorMessage="1" sqref="E13" xr:uid="{00000000-0002-0000-0100-000007000000}">
      <formula1>$O$13:$T$13</formula1>
    </dataValidation>
    <dataValidation type="list" allowBlank="1" showInputMessage="1" showErrorMessage="1" sqref="E14" xr:uid="{00000000-0002-0000-0100-000008000000}">
      <formula1>$O$14:$T$14</formula1>
    </dataValidation>
    <dataValidation type="list" allowBlank="1" showInputMessage="1" showErrorMessage="1" sqref="E15" xr:uid="{00000000-0002-0000-0100-000009000000}">
      <formula1>$O$15:$T$15</formula1>
    </dataValidation>
    <dataValidation type="list" allowBlank="1" showInputMessage="1" showErrorMessage="1" sqref="E16" xr:uid="{00000000-0002-0000-0100-00000A000000}">
      <formula1>$O$16:$T$16</formula1>
    </dataValidation>
    <dataValidation type="list" allowBlank="1" showInputMessage="1" showErrorMessage="1" sqref="E17" xr:uid="{00000000-0002-0000-0100-00000B000000}">
      <formula1>$O$17:$T$17</formula1>
    </dataValidation>
    <dataValidation type="list" allowBlank="1" showInputMessage="1" showErrorMessage="1" sqref="E18" xr:uid="{00000000-0002-0000-0100-00000C000000}">
      <formula1>$O$18:$T$18</formula1>
    </dataValidation>
    <dataValidation type="list" allowBlank="1" showInputMessage="1" showErrorMessage="1" sqref="E19" xr:uid="{00000000-0002-0000-0100-00000D000000}">
      <formula1>$O$19:$T$19</formula1>
    </dataValidation>
    <dataValidation type="list" allowBlank="1" showInputMessage="1" showErrorMessage="1" sqref="E20" xr:uid="{00000000-0002-0000-0100-00000E000000}">
      <formula1>$O$20:$T$20</formula1>
    </dataValidation>
    <dataValidation type="list" allowBlank="1" showInputMessage="1" showErrorMessage="1" sqref="E21" xr:uid="{00000000-0002-0000-0100-00000F000000}">
      <formula1>$O$21:$T$21</formula1>
    </dataValidation>
    <dataValidation type="list" allowBlank="1" showInputMessage="1" showErrorMessage="1" sqref="E22" xr:uid="{00000000-0002-0000-0100-000010000000}">
      <formula1>$O$22:$T$22</formula1>
    </dataValidation>
    <dataValidation type="list" allowBlank="1" showInputMessage="1" showErrorMessage="1" sqref="E23" xr:uid="{00000000-0002-0000-0100-000011000000}">
      <formula1>$O$23:$T$23</formula1>
    </dataValidation>
    <dataValidation type="list" allowBlank="1" showInputMessage="1" showErrorMessage="1" sqref="E24" xr:uid="{00000000-0002-0000-0100-000012000000}">
      <formula1>$O$24:$T$24</formula1>
    </dataValidation>
    <dataValidation type="list" allowBlank="1" showInputMessage="1" showErrorMessage="1" sqref="E25" xr:uid="{00000000-0002-0000-0100-000013000000}">
      <formula1>$O$25:$T$25</formula1>
    </dataValidation>
    <dataValidation type="list" allowBlank="1" showInputMessage="1" showErrorMessage="1" sqref="E26" xr:uid="{00000000-0002-0000-0100-000014000000}">
      <formula1>$O$26:$T$26</formula1>
    </dataValidation>
    <dataValidation type="list" allowBlank="1" showInputMessage="1" showErrorMessage="1" sqref="E27" xr:uid="{00000000-0002-0000-0100-000015000000}">
      <formula1>$O$27:$T$27</formula1>
    </dataValidation>
    <dataValidation type="list" allowBlank="1" showInputMessage="1" showErrorMessage="1" sqref="E28" xr:uid="{00000000-0002-0000-0100-000016000000}">
      <formula1>$O$28:$T$28</formula1>
    </dataValidation>
    <dataValidation type="list" allowBlank="1" showInputMessage="1" showErrorMessage="1" sqref="E9" xr:uid="{00000000-0002-0000-0100-000017000000}">
      <formula1>$O$9:$T$9</formula1>
    </dataValidation>
    <dataValidation type="list" allowBlank="1" showInputMessage="1" showErrorMessage="1" errorTitle="Invalid Plant Selection" error="Oops! Are you sure you want to plant that?  Maybe you should try selecting something from the drop down list instead." sqref="C9:C29" xr:uid="{00000000-0002-0000-0100-000018000000}">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L5" xr:uid="{00000000-0002-0000-0100-000019000000}"/>
    <dataValidation allowBlank="1" showInputMessage="1" showErrorMessage="1" promptTitle="Budget" prompt="Enter amount of money in budget for seed." sqref="I5" xr:uid="{00000000-0002-0000-0100-00001A000000}"/>
    <dataValidation type="list" allowBlank="1" showInputMessage="1" showErrorMessage="1" sqref="F6 I6" xr:uid="{00000000-0002-0000-0100-00001B000000}">
      <formula1>$P$42</formula1>
    </dataValidation>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S144"/>
  <sheetViews>
    <sheetView zoomScale="80" zoomScaleNormal="80" workbookViewId="0">
      <pane ySplit="4" topLeftCell="A71" activePane="bottomLeft" state="frozen"/>
      <selection pane="bottomLeft" activeCell="E96" sqref="E96"/>
    </sheetView>
  </sheetViews>
  <sheetFormatPr defaultColWidth="9.140625" defaultRowHeight="12.75" x14ac:dyDescent="0.2"/>
  <cols>
    <col min="1" max="1" width="36.140625" style="50" customWidth="1"/>
    <col min="2" max="2" width="3" style="50" customWidth="1"/>
    <col min="3" max="3" width="6.7109375" style="50" bestFit="1" customWidth="1"/>
    <col min="4" max="4" width="23.140625" style="156" customWidth="1"/>
    <col min="5" max="5" width="9.28515625" style="51" bestFit="1" customWidth="1"/>
    <col min="6" max="6" width="4.140625" style="39" bestFit="1" customWidth="1"/>
    <col min="7" max="7" width="6.140625" style="39" customWidth="1"/>
    <col min="8" max="8" width="10.85546875" style="40" customWidth="1"/>
    <col min="9" max="9" width="1.42578125" style="84" customWidth="1"/>
    <col min="10" max="10" width="6.42578125" style="53" bestFit="1" customWidth="1"/>
    <col min="11" max="11" width="9.140625" style="50" customWidth="1"/>
    <col min="12" max="16" width="9.140625" style="50"/>
    <col min="17" max="17" width="9.42578125" style="50" customWidth="1"/>
    <col min="18" max="16384" width="9.140625" style="50"/>
  </cols>
  <sheetData>
    <row r="1" spans="1:253" x14ac:dyDescent="0.2">
      <c r="I1" s="52"/>
      <c r="Q1" s="50" t="s">
        <v>342</v>
      </c>
      <c r="R1" s="41" t="s">
        <v>344</v>
      </c>
    </row>
    <row r="2" spans="1:253" x14ac:dyDescent="0.2">
      <c r="A2" s="54" t="s">
        <v>0</v>
      </c>
      <c r="B2" s="54"/>
      <c r="C2" s="55" t="s">
        <v>1000</v>
      </c>
      <c r="D2" s="157"/>
      <c r="E2" s="56"/>
      <c r="F2" s="57"/>
      <c r="G2" s="58"/>
      <c r="H2" s="59"/>
      <c r="I2" s="60"/>
      <c r="J2" s="61"/>
      <c r="Q2" s="62" t="s">
        <v>356</v>
      </c>
      <c r="R2" s="63" t="s">
        <v>343</v>
      </c>
    </row>
    <row r="3" spans="1:253" s="70" customFormat="1" x14ac:dyDescent="0.2">
      <c r="A3" s="64"/>
      <c r="B3" s="64"/>
      <c r="C3" s="64"/>
      <c r="D3" s="158"/>
      <c r="E3" s="65"/>
      <c r="F3" s="66"/>
      <c r="G3" s="66"/>
      <c r="H3" s="67"/>
      <c r="I3" s="68"/>
      <c r="J3" s="69"/>
    </row>
    <row r="4" spans="1:253" s="76" customFormat="1" ht="84.75" customHeight="1" thickBot="1" x14ac:dyDescent="0.25">
      <c r="A4" s="71" t="s">
        <v>1</v>
      </c>
      <c r="B4" s="71" t="s">
        <v>2</v>
      </c>
      <c r="C4" s="71" t="s">
        <v>75</v>
      </c>
      <c r="D4" s="159" t="s">
        <v>267</v>
      </c>
      <c r="E4" s="72" t="s">
        <v>76</v>
      </c>
      <c r="F4" s="71" t="s">
        <v>3</v>
      </c>
      <c r="G4" s="71" t="s">
        <v>4</v>
      </c>
      <c r="H4" s="73" t="s">
        <v>5</v>
      </c>
      <c r="I4" s="74"/>
      <c r="J4" s="75" t="s">
        <v>6</v>
      </c>
      <c r="K4" s="75" t="s">
        <v>232</v>
      </c>
      <c r="M4" s="76" t="s">
        <v>160</v>
      </c>
      <c r="N4" s="76" t="s">
        <v>161</v>
      </c>
      <c r="O4" s="76" t="s">
        <v>162</v>
      </c>
      <c r="P4" s="76" t="s">
        <v>163</v>
      </c>
      <c r="Q4" s="76" t="s">
        <v>164</v>
      </c>
    </row>
    <row r="5" spans="1:253" s="41" customFormat="1" x14ac:dyDescent="0.2">
      <c r="A5" s="41" t="s">
        <v>122</v>
      </c>
      <c r="B5" s="41">
        <v>2</v>
      </c>
      <c r="C5" s="41" t="s">
        <v>79</v>
      </c>
      <c r="D5" s="160" t="s">
        <v>268</v>
      </c>
      <c r="E5" s="77">
        <v>2.52</v>
      </c>
      <c r="F5" s="78">
        <v>92</v>
      </c>
      <c r="G5" s="78">
        <v>99.78</v>
      </c>
      <c r="H5" s="79">
        <v>225000</v>
      </c>
      <c r="I5" s="80"/>
      <c r="J5" s="81">
        <f t="shared" ref="J5:J34" si="0">G5*F5/100</f>
        <v>91.797600000000003</v>
      </c>
      <c r="K5" s="81">
        <v>91.950412499999999</v>
      </c>
      <c r="M5" s="41" t="s">
        <v>126</v>
      </c>
      <c r="N5" s="41" t="s">
        <v>124</v>
      </c>
      <c r="O5" s="41" t="s">
        <v>125</v>
      </c>
      <c r="P5" s="82" t="s">
        <v>127</v>
      </c>
      <c r="Q5" s="41" t="s">
        <v>904</v>
      </c>
    </row>
    <row r="6" spans="1:253" s="41" customFormat="1" x14ac:dyDescent="0.2">
      <c r="A6" s="41" t="s">
        <v>493</v>
      </c>
      <c r="B6" s="41">
        <v>2</v>
      </c>
      <c r="C6" s="41" t="s">
        <v>494</v>
      </c>
      <c r="D6" s="160" t="s">
        <v>495</v>
      </c>
      <c r="E6" s="77">
        <v>8.75</v>
      </c>
      <c r="F6" s="78">
        <v>99</v>
      </c>
      <c r="G6" s="78">
        <v>99.75</v>
      </c>
      <c r="H6" s="79">
        <v>400000</v>
      </c>
      <c r="I6" s="80"/>
      <c r="J6" s="81">
        <f t="shared" si="0"/>
        <v>98.752499999999998</v>
      </c>
      <c r="K6" s="81">
        <v>97.61</v>
      </c>
      <c r="M6" s="41" t="s">
        <v>496</v>
      </c>
      <c r="P6" s="82"/>
    </row>
    <row r="7" spans="1:253" x14ac:dyDescent="0.2">
      <c r="A7" s="50" t="s">
        <v>563</v>
      </c>
      <c r="B7" s="50">
        <v>1</v>
      </c>
      <c r="C7" s="50" t="s">
        <v>86</v>
      </c>
      <c r="D7" s="156" t="s">
        <v>339</v>
      </c>
      <c r="E7" s="51">
        <v>2.94</v>
      </c>
      <c r="F7" s="39">
        <v>93</v>
      </c>
      <c r="G7" s="39">
        <v>95.57</v>
      </c>
      <c r="H7" s="40">
        <v>2788700</v>
      </c>
      <c r="J7" s="53">
        <f t="shared" si="0"/>
        <v>88.880099999999999</v>
      </c>
      <c r="K7" s="53">
        <v>88.880099999999999</v>
      </c>
      <c r="P7" s="85"/>
    </row>
    <row r="8" spans="1:253" s="41" customFormat="1" x14ac:dyDescent="0.2">
      <c r="A8" s="63" t="s">
        <v>835</v>
      </c>
      <c r="B8" s="63">
        <v>3</v>
      </c>
      <c r="C8" s="63" t="s">
        <v>60</v>
      </c>
      <c r="D8" s="163" t="s">
        <v>328</v>
      </c>
      <c r="E8" s="95">
        <v>16.100000000000001</v>
      </c>
      <c r="F8" s="96">
        <v>91</v>
      </c>
      <c r="G8" s="96">
        <v>87.2</v>
      </c>
      <c r="H8" s="97">
        <v>35389</v>
      </c>
      <c r="I8" s="98"/>
      <c r="J8" s="99">
        <f t="shared" si="0"/>
        <v>79.352000000000004</v>
      </c>
      <c r="K8" s="99">
        <v>58.318399999999997</v>
      </c>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row>
    <row r="9" spans="1:253" s="41" customFormat="1" x14ac:dyDescent="0.2">
      <c r="A9" s="110" t="s">
        <v>565</v>
      </c>
      <c r="B9" s="41">
        <v>2</v>
      </c>
      <c r="C9" s="110" t="s">
        <v>443</v>
      </c>
      <c r="D9" s="160" t="s">
        <v>444</v>
      </c>
      <c r="E9" s="77">
        <v>57.91</v>
      </c>
      <c r="F9" s="78">
        <v>0</v>
      </c>
      <c r="G9" s="78">
        <v>0</v>
      </c>
      <c r="H9" s="79">
        <v>1283000</v>
      </c>
      <c r="I9" s="80"/>
      <c r="J9" s="81">
        <f t="shared" si="0"/>
        <v>0</v>
      </c>
      <c r="K9" s="81">
        <v>80.191566666666674</v>
      </c>
      <c r="P9" s="82"/>
    </row>
    <row r="10" spans="1:253" s="41" customFormat="1" x14ac:dyDescent="0.2">
      <c r="A10" s="41" t="s">
        <v>505</v>
      </c>
      <c r="B10" s="41">
        <v>2</v>
      </c>
      <c r="C10" s="41" t="s">
        <v>10</v>
      </c>
      <c r="D10" s="160" t="s">
        <v>272</v>
      </c>
      <c r="E10" s="77">
        <v>34.159999999999997</v>
      </c>
      <c r="F10" s="78">
        <v>96</v>
      </c>
      <c r="G10" s="78">
        <v>94.23</v>
      </c>
      <c r="H10" s="79">
        <v>55000</v>
      </c>
      <c r="I10" s="80"/>
      <c r="J10" s="81">
        <f t="shared" si="0"/>
        <v>90.460800000000006</v>
      </c>
      <c r="K10" s="81">
        <v>85.47120000000001</v>
      </c>
      <c r="P10" s="82"/>
    </row>
    <row r="11" spans="1:253" s="41" customFormat="1" x14ac:dyDescent="0.2">
      <c r="A11" s="41" t="s">
        <v>572</v>
      </c>
      <c r="B11" s="41">
        <v>2</v>
      </c>
      <c r="C11" s="41" t="s">
        <v>362</v>
      </c>
      <c r="D11" s="160" t="s">
        <v>363</v>
      </c>
      <c r="E11" s="77">
        <v>18.54</v>
      </c>
      <c r="F11" s="78">
        <v>92</v>
      </c>
      <c r="G11" s="78">
        <v>99.85</v>
      </c>
      <c r="H11" s="79">
        <v>70000</v>
      </c>
      <c r="I11" s="80"/>
      <c r="J11" s="81">
        <f t="shared" si="0"/>
        <v>91.861999999999995</v>
      </c>
      <c r="K11" s="81">
        <v>91.86</v>
      </c>
      <c r="P11" s="82"/>
    </row>
    <row r="12" spans="1:253" s="41" customFormat="1" x14ac:dyDescent="0.2">
      <c r="A12" s="41" t="s">
        <v>836</v>
      </c>
      <c r="B12" s="41">
        <v>2</v>
      </c>
      <c r="C12" s="41" t="s">
        <v>500</v>
      </c>
      <c r="D12" s="160" t="s">
        <v>501</v>
      </c>
      <c r="E12" s="77">
        <v>35.1</v>
      </c>
      <c r="F12" s="78">
        <v>90</v>
      </c>
      <c r="G12" s="78">
        <v>99.39</v>
      </c>
      <c r="H12" s="79">
        <v>85000</v>
      </c>
      <c r="I12" s="80"/>
      <c r="J12" s="81">
        <f t="shared" si="0"/>
        <v>89.451000000000008</v>
      </c>
      <c r="K12" s="81">
        <v>89.614733333333334</v>
      </c>
      <c r="P12" s="82"/>
    </row>
    <row r="13" spans="1:253" s="86" customFormat="1" x14ac:dyDescent="0.2">
      <c r="A13" s="41" t="s">
        <v>507</v>
      </c>
      <c r="B13" s="41">
        <v>2</v>
      </c>
      <c r="C13" s="41" t="s">
        <v>497</v>
      </c>
      <c r="D13" s="160" t="s">
        <v>498</v>
      </c>
      <c r="E13" s="77">
        <v>49.343333333333334</v>
      </c>
      <c r="F13" s="78">
        <v>94</v>
      </c>
      <c r="G13" s="78">
        <v>98.17</v>
      </c>
      <c r="H13" s="79">
        <v>55090</v>
      </c>
      <c r="I13" s="80"/>
      <c r="J13" s="81">
        <f t="shared" si="0"/>
        <v>92.279799999999994</v>
      </c>
      <c r="K13" s="81">
        <v>96.903000000000006</v>
      </c>
      <c r="L13" s="41"/>
      <c r="M13" s="41"/>
      <c r="N13" s="41"/>
      <c r="O13" s="41"/>
      <c r="P13" s="82"/>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row>
    <row r="14" spans="1:253" s="41" customFormat="1" x14ac:dyDescent="0.2">
      <c r="A14" s="110" t="s">
        <v>535</v>
      </c>
      <c r="B14" s="41">
        <v>2</v>
      </c>
      <c r="C14" s="41" t="s">
        <v>407</v>
      </c>
      <c r="D14" s="160" t="s">
        <v>408</v>
      </c>
      <c r="E14" s="77">
        <v>53.65</v>
      </c>
      <c r="F14" s="78">
        <v>84</v>
      </c>
      <c r="G14" s="78">
        <v>94</v>
      </c>
      <c r="H14" s="79">
        <v>30000</v>
      </c>
      <c r="I14" s="80"/>
      <c r="J14" s="81">
        <f t="shared" si="0"/>
        <v>78.959999999999994</v>
      </c>
      <c r="K14" s="81">
        <v>80.693799999999996</v>
      </c>
    </row>
    <row r="15" spans="1:253" s="62" customFormat="1" x14ac:dyDescent="0.2">
      <c r="A15" s="63" t="s">
        <v>513</v>
      </c>
      <c r="B15" s="63">
        <v>3</v>
      </c>
      <c r="C15" s="63" t="s">
        <v>14</v>
      </c>
      <c r="D15" s="163" t="s">
        <v>276</v>
      </c>
      <c r="E15" s="95">
        <v>25.25</v>
      </c>
      <c r="F15" s="96">
        <v>83</v>
      </c>
      <c r="G15" s="96">
        <v>99.98</v>
      </c>
      <c r="H15" s="97">
        <v>15000</v>
      </c>
      <c r="I15" s="98"/>
      <c r="J15" s="99">
        <f t="shared" si="0"/>
        <v>82.983400000000003</v>
      </c>
      <c r="K15" s="99">
        <v>82.812914285714285</v>
      </c>
      <c r="L15" s="63"/>
      <c r="M15" s="63"/>
      <c r="N15" s="63"/>
      <c r="O15" s="63"/>
      <c r="P15" s="100"/>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row>
    <row r="16" spans="1:253" x14ac:dyDescent="0.2">
      <c r="A16" s="63" t="s">
        <v>532</v>
      </c>
      <c r="B16" s="63">
        <v>3</v>
      </c>
      <c r="C16" s="63" t="s">
        <v>24</v>
      </c>
      <c r="D16" s="163" t="s">
        <v>286</v>
      </c>
      <c r="E16" s="95">
        <v>24.22</v>
      </c>
      <c r="F16" s="96">
        <v>93</v>
      </c>
      <c r="G16" s="96">
        <v>99.97</v>
      </c>
      <c r="H16" s="97">
        <v>19000</v>
      </c>
      <c r="I16" s="98"/>
      <c r="J16" s="99">
        <f t="shared" si="0"/>
        <v>92.972099999999998</v>
      </c>
      <c r="K16" s="99">
        <v>88.309533333333334</v>
      </c>
      <c r="L16" s="63"/>
      <c r="M16" s="63"/>
      <c r="N16" s="63"/>
      <c r="O16" s="63"/>
      <c r="P16" s="100"/>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row>
    <row r="17" spans="1:253" x14ac:dyDescent="0.2">
      <c r="A17" s="50" t="s">
        <v>510</v>
      </c>
      <c r="B17" s="50">
        <v>1</v>
      </c>
      <c r="C17" s="50" t="s">
        <v>11</v>
      </c>
      <c r="D17" s="156" t="s">
        <v>274</v>
      </c>
      <c r="E17" s="83">
        <v>5.56</v>
      </c>
      <c r="F17" s="39">
        <v>79</v>
      </c>
      <c r="G17" s="39">
        <v>87.92</v>
      </c>
      <c r="H17" s="40">
        <v>882000</v>
      </c>
      <c r="J17" s="53">
        <f t="shared" si="0"/>
        <v>69.456800000000001</v>
      </c>
      <c r="K17" s="53">
        <v>69.456800000000001</v>
      </c>
      <c r="M17" s="50" t="s">
        <v>128</v>
      </c>
      <c r="P17" s="85"/>
    </row>
    <row r="18" spans="1:253" s="41" customFormat="1" x14ac:dyDescent="0.2">
      <c r="A18" s="50" t="s">
        <v>522</v>
      </c>
      <c r="B18" s="50">
        <v>1</v>
      </c>
      <c r="C18" s="50" t="s">
        <v>21</v>
      </c>
      <c r="D18" s="156" t="s">
        <v>282</v>
      </c>
      <c r="E18" s="83">
        <v>6.42</v>
      </c>
      <c r="F18" s="39">
        <v>78</v>
      </c>
      <c r="G18" s="39">
        <v>84.66</v>
      </c>
      <c r="H18" s="40">
        <v>926000</v>
      </c>
      <c r="I18" s="84"/>
      <c r="J18" s="53">
        <f t="shared" ref="J18" si="1">G18*F18/100</f>
        <v>66.03479999999999</v>
      </c>
      <c r="K18" s="53">
        <v>79.338800000000006</v>
      </c>
      <c r="L18" s="50"/>
      <c r="M18" s="50" t="s">
        <v>138</v>
      </c>
      <c r="N18" s="50"/>
      <c r="O18" s="50"/>
      <c r="P18" s="85"/>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row>
    <row r="19" spans="1:253" s="41" customFormat="1" x14ac:dyDescent="0.2">
      <c r="A19" s="50" t="s">
        <v>816</v>
      </c>
      <c r="B19" s="50">
        <v>1</v>
      </c>
      <c r="C19" s="50" t="s">
        <v>817</v>
      </c>
      <c r="D19" s="156" t="s">
        <v>818</v>
      </c>
      <c r="E19" s="83">
        <v>6.42</v>
      </c>
      <c r="F19" s="39">
        <v>92</v>
      </c>
      <c r="G19" s="39">
        <v>92.45</v>
      </c>
      <c r="H19" s="40">
        <v>1029000</v>
      </c>
      <c r="I19" s="84"/>
      <c r="J19" s="53">
        <f t="shared" si="0"/>
        <v>85.054000000000002</v>
      </c>
      <c r="K19" s="53">
        <v>79.338800000000006</v>
      </c>
      <c r="L19" s="50"/>
      <c r="M19" s="50" t="s">
        <v>819</v>
      </c>
      <c r="N19" s="50"/>
      <c r="O19" s="50"/>
      <c r="P19" s="85"/>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row>
    <row r="20" spans="1:253" s="63" customFormat="1" x14ac:dyDescent="0.2">
      <c r="A20" s="50" t="s">
        <v>837</v>
      </c>
      <c r="B20" s="50">
        <v>1</v>
      </c>
      <c r="C20" s="50" t="s">
        <v>51</v>
      </c>
      <c r="D20" s="156" t="s">
        <v>317</v>
      </c>
      <c r="E20" s="83">
        <v>6.42</v>
      </c>
      <c r="F20" s="39">
        <v>85</v>
      </c>
      <c r="G20" s="39">
        <v>99.33</v>
      </c>
      <c r="H20" s="40">
        <v>925000</v>
      </c>
      <c r="I20" s="84"/>
      <c r="J20" s="53">
        <f t="shared" si="0"/>
        <v>84.430499999999995</v>
      </c>
      <c r="K20" s="53">
        <v>88.152500000000003</v>
      </c>
      <c r="L20" s="50"/>
      <c r="M20" s="50" t="s">
        <v>385</v>
      </c>
      <c r="N20" s="50" t="s">
        <v>386</v>
      </c>
      <c r="O20" s="50" t="s">
        <v>425</v>
      </c>
      <c r="P20" s="85" t="s">
        <v>903</v>
      </c>
      <c r="Q20" s="50" t="s">
        <v>902</v>
      </c>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row>
    <row r="21" spans="1:253" s="63" customFormat="1" x14ac:dyDescent="0.2">
      <c r="A21" s="50" t="s">
        <v>838</v>
      </c>
      <c r="B21" s="50">
        <v>1</v>
      </c>
      <c r="C21" s="50" t="s">
        <v>32</v>
      </c>
      <c r="D21" s="156" t="s">
        <v>297</v>
      </c>
      <c r="E21" s="51">
        <v>3.06</v>
      </c>
      <c r="F21" s="39">
        <v>95</v>
      </c>
      <c r="G21" s="39">
        <v>98.55</v>
      </c>
      <c r="H21" s="40">
        <v>89812</v>
      </c>
      <c r="I21" s="84"/>
      <c r="J21" s="53">
        <f t="shared" si="0"/>
        <v>93.622500000000002</v>
      </c>
      <c r="K21" s="53">
        <v>93.959750000000014</v>
      </c>
      <c r="L21" s="50"/>
      <c r="M21" s="50" t="s">
        <v>423</v>
      </c>
      <c r="N21" s="50" t="s">
        <v>180</v>
      </c>
      <c r="O21" s="50"/>
      <c r="P21" s="85"/>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row>
    <row r="22" spans="1:253" s="63" customFormat="1" x14ac:dyDescent="0.2">
      <c r="A22" s="50" t="s">
        <v>557</v>
      </c>
      <c r="B22" s="50">
        <v>1</v>
      </c>
      <c r="C22" s="50" t="s">
        <v>35</v>
      </c>
      <c r="D22" s="156" t="s">
        <v>299</v>
      </c>
      <c r="E22" s="51">
        <v>2.34</v>
      </c>
      <c r="F22" s="39">
        <v>98</v>
      </c>
      <c r="G22" s="39">
        <v>99.85</v>
      </c>
      <c r="H22" s="40">
        <v>90000</v>
      </c>
      <c r="I22" s="84"/>
      <c r="J22" s="53">
        <f t="shared" si="0"/>
        <v>97.852999999999994</v>
      </c>
      <c r="K22" s="53">
        <v>97.852999999999994</v>
      </c>
      <c r="L22" s="50"/>
      <c r="M22" s="50" t="s">
        <v>181</v>
      </c>
      <c r="N22" s="50" t="s">
        <v>424</v>
      </c>
      <c r="O22" s="50"/>
      <c r="P22" s="85"/>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row>
    <row r="23" spans="1:253" s="41" customFormat="1" x14ac:dyDescent="0.2">
      <c r="A23" s="110" t="s">
        <v>839</v>
      </c>
      <c r="B23" s="110">
        <v>2</v>
      </c>
      <c r="C23" s="110" t="s">
        <v>396</v>
      </c>
      <c r="D23" s="168" t="s">
        <v>397</v>
      </c>
      <c r="E23" s="126">
        <v>45.08</v>
      </c>
      <c r="F23" s="112">
        <v>24</v>
      </c>
      <c r="G23" s="112">
        <v>96.35</v>
      </c>
      <c r="H23" s="113">
        <v>209000</v>
      </c>
      <c r="I23" s="114"/>
      <c r="J23" s="115">
        <f t="shared" si="0"/>
        <v>23.123999999999995</v>
      </c>
      <c r="K23" s="115">
        <v>23.12</v>
      </c>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row>
    <row r="24" spans="1:253" x14ac:dyDescent="0.2">
      <c r="A24" s="63" t="s">
        <v>840</v>
      </c>
      <c r="B24" s="63">
        <v>3</v>
      </c>
      <c r="C24" s="63" t="s">
        <v>415</v>
      </c>
      <c r="D24" s="163" t="s">
        <v>953</v>
      </c>
      <c r="E24" s="95">
        <v>90.72</v>
      </c>
      <c r="F24" s="96">
        <v>78</v>
      </c>
      <c r="G24" s="96">
        <v>93</v>
      </c>
      <c r="H24" s="97">
        <v>45000</v>
      </c>
      <c r="I24" s="98"/>
      <c r="J24" s="99">
        <f t="shared" si="0"/>
        <v>72.540000000000006</v>
      </c>
      <c r="K24" s="99">
        <v>70.879300000000001</v>
      </c>
      <c r="L24" s="63"/>
      <c r="M24" s="63"/>
      <c r="N24" s="63"/>
      <c r="O24" s="63"/>
      <c r="P24" s="100"/>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row>
    <row r="25" spans="1:253" x14ac:dyDescent="0.2">
      <c r="A25" s="50" t="s">
        <v>137</v>
      </c>
      <c r="B25" s="50">
        <v>1</v>
      </c>
      <c r="C25" s="50" t="s">
        <v>109</v>
      </c>
      <c r="D25" s="156" t="s">
        <v>281</v>
      </c>
      <c r="E25" s="51">
        <v>8.15</v>
      </c>
      <c r="F25" s="39">
        <v>91</v>
      </c>
      <c r="G25" s="39">
        <v>98.66</v>
      </c>
      <c r="H25" s="40">
        <v>56000</v>
      </c>
      <c r="J25" s="53">
        <f t="shared" si="0"/>
        <v>89.780599999999993</v>
      </c>
      <c r="K25" s="53">
        <v>89.780599999999993</v>
      </c>
      <c r="M25" s="50" t="s">
        <v>136</v>
      </c>
      <c r="P25" s="85"/>
    </row>
    <row r="26" spans="1:253" x14ac:dyDescent="0.2">
      <c r="A26" s="86" t="s">
        <v>524</v>
      </c>
      <c r="B26" s="86">
        <v>4</v>
      </c>
      <c r="C26" s="86" t="s">
        <v>432</v>
      </c>
      <c r="D26" s="161" t="s">
        <v>431</v>
      </c>
      <c r="E26" s="87">
        <v>11.98</v>
      </c>
      <c r="F26" s="88">
        <v>90</v>
      </c>
      <c r="G26" s="88">
        <v>99.72</v>
      </c>
      <c r="H26" s="89">
        <v>162600</v>
      </c>
      <c r="I26" s="90"/>
      <c r="J26" s="91">
        <f t="shared" si="0"/>
        <v>89.74799999999999</v>
      </c>
      <c r="K26" s="91">
        <v>89.74799999999999</v>
      </c>
      <c r="L26" s="86"/>
      <c r="M26" s="86"/>
      <c r="N26" s="86"/>
      <c r="O26" s="86"/>
      <c r="P26" s="92"/>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row>
    <row r="27" spans="1:253" x14ac:dyDescent="0.2">
      <c r="A27" s="86" t="s">
        <v>523</v>
      </c>
      <c r="B27" s="86">
        <v>4</v>
      </c>
      <c r="C27" s="86" t="s">
        <v>435</v>
      </c>
      <c r="D27" s="161" t="s">
        <v>436</v>
      </c>
      <c r="E27" s="87">
        <v>54.67</v>
      </c>
      <c r="F27" s="88">
        <v>95</v>
      </c>
      <c r="G27" s="88">
        <v>98</v>
      </c>
      <c r="H27" s="89">
        <v>179800</v>
      </c>
      <c r="I27" s="90"/>
      <c r="J27" s="91">
        <f t="shared" si="0"/>
        <v>93.1</v>
      </c>
      <c r="K27" s="91">
        <v>93.1</v>
      </c>
      <c r="L27" s="86"/>
      <c r="M27" s="86"/>
      <c r="N27" s="86"/>
      <c r="O27" s="86"/>
      <c r="P27" s="92"/>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row>
    <row r="28" spans="1:253" x14ac:dyDescent="0.2">
      <c r="A28" s="62" t="s">
        <v>841</v>
      </c>
      <c r="B28" s="62">
        <v>4</v>
      </c>
      <c r="C28" s="62" t="s">
        <v>104</v>
      </c>
      <c r="D28" s="162" t="s">
        <v>292</v>
      </c>
      <c r="E28" s="93">
        <v>51.98</v>
      </c>
      <c r="F28" s="88">
        <v>78</v>
      </c>
      <c r="G28" s="88">
        <v>99.88</v>
      </c>
      <c r="H28" s="89">
        <v>377600</v>
      </c>
      <c r="I28" s="90"/>
      <c r="J28" s="91">
        <f t="shared" si="0"/>
        <v>77.906399999999991</v>
      </c>
      <c r="K28" s="91">
        <v>77.906399999999991</v>
      </c>
      <c r="L28" s="62"/>
      <c r="M28" s="62"/>
      <c r="N28" s="62"/>
      <c r="O28" s="62"/>
      <c r="P28" s="9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row>
    <row r="29" spans="1:253" x14ac:dyDescent="0.2">
      <c r="A29" s="41" t="s">
        <v>842</v>
      </c>
      <c r="B29" s="41">
        <v>2</v>
      </c>
      <c r="C29" s="41" t="s">
        <v>55</v>
      </c>
      <c r="D29" s="160" t="s">
        <v>324</v>
      </c>
      <c r="E29" s="77">
        <v>1.91</v>
      </c>
      <c r="F29" s="78">
        <v>97</v>
      </c>
      <c r="G29" s="78">
        <v>99.76</v>
      </c>
      <c r="H29" s="79">
        <v>55000</v>
      </c>
      <c r="I29" s="80"/>
      <c r="J29" s="81">
        <f t="shared" si="0"/>
        <v>96.767200000000017</v>
      </c>
      <c r="K29" s="81">
        <v>90.836136363636356</v>
      </c>
      <c r="L29" s="41"/>
      <c r="M29" s="41" t="s">
        <v>208</v>
      </c>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row>
    <row r="30" spans="1:253" x14ac:dyDescent="0.2">
      <c r="A30" s="50" t="s">
        <v>843</v>
      </c>
      <c r="B30" s="50">
        <v>1</v>
      </c>
      <c r="C30" s="50" t="s">
        <v>45</v>
      </c>
      <c r="D30" s="156" t="s">
        <v>309</v>
      </c>
      <c r="E30" s="83">
        <v>2.48</v>
      </c>
      <c r="F30" s="39">
        <v>79</v>
      </c>
      <c r="G30" s="39">
        <v>99.68</v>
      </c>
      <c r="H30" s="40">
        <v>533000</v>
      </c>
      <c r="J30" s="53">
        <f t="shared" si="0"/>
        <v>78.747200000000007</v>
      </c>
      <c r="K30" s="53">
        <v>81.331600000000009</v>
      </c>
      <c r="P30" s="85"/>
    </row>
    <row r="31" spans="1:253" s="86" customFormat="1" x14ac:dyDescent="0.2">
      <c r="A31" s="63" t="s">
        <v>514</v>
      </c>
      <c r="B31" s="63">
        <v>3</v>
      </c>
      <c r="C31" s="63" t="s">
        <v>16</v>
      </c>
      <c r="D31" s="163" t="s">
        <v>277</v>
      </c>
      <c r="E31" s="95">
        <v>16.920000000000002</v>
      </c>
      <c r="F31" s="96">
        <v>42</v>
      </c>
      <c r="G31" s="96">
        <v>92.97</v>
      </c>
      <c r="H31" s="97">
        <v>5093</v>
      </c>
      <c r="I31" s="98"/>
      <c r="J31" s="99">
        <f t="shared" si="0"/>
        <v>39.047399999999996</v>
      </c>
      <c r="K31" s="99">
        <v>39.047399999999996</v>
      </c>
      <c r="L31" s="63"/>
      <c r="M31" s="63"/>
      <c r="N31" s="63"/>
      <c r="O31" s="63"/>
      <c r="P31" s="100"/>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row>
    <row r="32" spans="1:253" s="41" customFormat="1" x14ac:dyDescent="0.2">
      <c r="A32" s="63" t="s">
        <v>844</v>
      </c>
      <c r="B32" s="63">
        <v>3</v>
      </c>
      <c r="C32" s="63" t="s">
        <v>61</v>
      </c>
      <c r="D32" s="163" t="s">
        <v>329</v>
      </c>
      <c r="E32" s="95">
        <v>29.77</v>
      </c>
      <c r="F32" s="96">
        <v>78</v>
      </c>
      <c r="G32" s="96">
        <v>93.06</v>
      </c>
      <c r="H32" s="97">
        <v>64600</v>
      </c>
      <c r="I32" s="98"/>
      <c r="J32" s="99">
        <f t="shared" si="0"/>
        <v>72.586799999999997</v>
      </c>
      <c r="K32" s="99">
        <v>81.655360000000002</v>
      </c>
      <c r="L32" s="63"/>
      <c r="M32" s="63"/>
      <c r="N32" s="63"/>
      <c r="O32" s="63"/>
      <c r="P32" s="100"/>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x14ac:dyDescent="0.2">
      <c r="A33" s="41" t="s">
        <v>502</v>
      </c>
      <c r="B33" s="41">
        <v>2</v>
      </c>
      <c r="C33" s="41" t="s">
        <v>365</v>
      </c>
      <c r="D33" s="160" t="s">
        <v>366</v>
      </c>
      <c r="E33" s="77">
        <v>2.6095541401273885</v>
      </c>
      <c r="F33" s="78">
        <v>97</v>
      </c>
      <c r="G33" s="78">
        <v>98.75</v>
      </c>
      <c r="H33" s="79">
        <v>680000</v>
      </c>
      <c r="I33" s="80"/>
      <c r="J33" s="81">
        <f t="shared" si="0"/>
        <v>95.787499999999994</v>
      </c>
      <c r="K33" s="81">
        <v>95.79</v>
      </c>
      <c r="L33" s="41"/>
      <c r="M33" s="41"/>
      <c r="N33" s="41"/>
      <c r="O33" s="41"/>
      <c r="P33" s="82"/>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row>
    <row r="34" spans="1:253" s="86" customFormat="1" x14ac:dyDescent="0.2">
      <c r="A34" s="41" t="s">
        <v>845</v>
      </c>
      <c r="B34" s="41">
        <v>2</v>
      </c>
      <c r="C34" s="41" t="s">
        <v>409</v>
      </c>
      <c r="D34" s="160" t="s">
        <v>410</v>
      </c>
      <c r="E34" s="77">
        <v>25.27</v>
      </c>
      <c r="F34" s="78">
        <v>95</v>
      </c>
      <c r="G34" s="78">
        <v>96</v>
      </c>
      <c r="H34" s="79">
        <v>210000</v>
      </c>
      <c r="I34" s="80"/>
      <c r="J34" s="81">
        <f t="shared" si="0"/>
        <v>91.2</v>
      </c>
      <c r="K34" s="81">
        <v>78.927199999999999</v>
      </c>
      <c r="L34" s="41"/>
      <c r="M34" s="41"/>
      <c r="N34" s="41"/>
      <c r="O34" s="41"/>
      <c r="P34" s="82"/>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row>
    <row r="35" spans="1:253" x14ac:dyDescent="0.2">
      <c r="A35" s="110" t="s">
        <v>846</v>
      </c>
      <c r="B35" s="110">
        <v>2</v>
      </c>
      <c r="C35" s="110" t="s">
        <v>487</v>
      </c>
      <c r="D35" s="168" t="s">
        <v>488</v>
      </c>
      <c r="E35" s="126"/>
      <c r="F35" s="112"/>
      <c r="G35" s="112"/>
      <c r="H35" s="113"/>
      <c r="I35" s="114"/>
      <c r="J35" s="115"/>
      <c r="K35" s="115"/>
      <c r="L35" s="110"/>
      <c r="M35" s="110"/>
      <c r="N35" s="110"/>
      <c r="O35" s="110"/>
      <c r="P35" s="116"/>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row>
    <row r="36" spans="1:253" s="86" customFormat="1" x14ac:dyDescent="0.2">
      <c r="A36" s="41" t="s">
        <v>847</v>
      </c>
      <c r="B36" s="41">
        <v>2</v>
      </c>
      <c r="C36" s="41" t="s">
        <v>62</v>
      </c>
      <c r="D36" s="160" t="s">
        <v>330</v>
      </c>
      <c r="E36" s="77">
        <v>5.84</v>
      </c>
      <c r="F36" s="78">
        <v>90</v>
      </c>
      <c r="G36" s="78">
        <v>99.75</v>
      </c>
      <c r="H36" s="79">
        <v>300000</v>
      </c>
      <c r="I36" s="80"/>
      <c r="J36" s="81">
        <f t="shared" ref="J36:J71" si="2">G36*F36/100</f>
        <v>89.775000000000006</v>
      </c>
      <c r="K36" s="81">
        <v>90.205500000000001</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c r="IJ36" s="41"/>
      <c r="IK36" s="41"/>
      <c r="IL36" s="41"/>
      <c r="IM36" s="41"/>
      <c r="IN36" s="41"/>
      <c r="IO36" s="41"/>
      <c r="IP36" s="41"/>
      <c r="IQ36" s="41"/>
      <c r="IR36" s="41"/>
      <c r="IS36" s="41"/>
    </row>
    <row r="37" spans="1:253" x14ac:dyDescent="0.2">
      <c r="A37" s="110" t="s">
        <v>848</v>
      </c>
      <c r="B37" s="41">
        <v>2</v>
      </c>
      <c r="C37" s="110" t="s">
        <v>412</v>
      </c>
      <c r="D37" s="160" t="s">
        <v>413</v>
      </c>
      <c r="E37" s="77">
        <v>14.85</v>
      </c>
      <c r="F37" s="78">
        <v>93</v>
      </c>
      <c r="G37" s="78">
        <v>97</v>
      </c>
      <c r="H37" s="79">
        <v>600000</v>
      </c>
      <c r="I37" s="80"/>
      <c r="J37" s="81">
        <f t="shared" si="2"/>
        <v>90.21</v>
      </c>
      <c r="K37" s="81">
        <v>80.191566666666674</v>
      </c>
      <c r="L37" s="41"/>
      <c r="M37" s="41" t="s">
        <v>411</v>
      </c>
      <c r="N37" s="41"/>
      <c r="O37" s="41"/>
      <c r="P37" s="82"/>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c r="IL37" s="41"/>
      <c r="IM37" s="41"/>
      <c r="IN37" s="41"/>
      <c r="IO37" s="41"/>
      <c r="IP37" s="41"/>
      <c r="IQ37" s="41"/>
      <c r="IR37" s="41"/>
      <c r="IS37" s="41"/>
    </row>
    <row r="38" spans="1:253" x14ac:dyDescent="0.2">
      <c r="A38" s="50" t="s">
        <v>898</v>
      </c>
      <c r="E38" s="83">
        <v>0.91</v>
      </c>
      <c r="J38" s="50">
        <f t="shared" si="2"/>
        <v>0</v>
      </c>
      <c r="P38" s="85"/>
    </row>
    <row r="39" spans="1:253" x14ac:dyDescent="0.2">
      <c r="A39" s="63" t="s">
        <v>540</v>
      </c>
      <c r="B39" s="63">
        <v>3</v>
      </c>
      <c r="C39" s="63" t="s">
        <v>441</v>
      </c>
      <c r="D39" s="163" t="s">
        <v>442</v>
      </c>
      <c r="E39" s="95">
        <v>110.65</v>
      </c>
      <c r="F39" s="96">
        <v>76</v>
      </c>
      <c r="G39" s="96">
        <v>96.34</v>
      </c>
      <c r="H39" s="97">
        <v>285000</v>
      </c>
      <c r="I39" s="98"/>
      <c r="J39" s="99">
        <f t="shared" si="2"/>
        <v>73.218400000000003</v>
      </c>
      <c r="K39" s="99">
        <v>70.344740000000002</v>
      </c>
      <c r="L39" s="63"/>
      <c r="M39" s="63"/>
      <c r="N39" s="63"/>
      <c r="O39" s="63"/>
      <c r="P39" s="100"/>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s="63" customFormat="1" x14ac:dyDescent="0.2">
      <c r="A40" s="50" t="s">
        <v>849</v>
      </c>
      <c r="B40" s="50">
        <v>1</v>
      </c>
      <c r="C40" s="50" t="s">
        <v>88</v>
      </c>
      <c r="D40" s="156" t="s">
        <v>316</v>
      </c>
      <c r="E40" s="83">
        <v>2.4900000000000002</v>
      </c>
      <c r="F40" s="39">
        <v>91</v>
      </c>
      <c r="G40" s="39">
        <v>91.84</v>
      </c>
      <c r="H40" s="40">
        <v>5298000</v>
      </c>
      <c r="I40" s="84"/>
      <c r="J40" s="53">
        <f t="shared" si="2"/>
        <v>83.574400000000011</v>
      </c>
      <c r="K40" s="53">
        <v>83.574400000000011</v>
      </c>
      <c r="L40" s="50"/>
      <c r="M40" s="50"/>
      <c r="N40" s="50"/>
      <c r="O40" s="50"/>
      <c r="P40" s="85"/>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row>
    <row r="41" spans="1:253" s="63" customFormat="1" x14ac:dyDescent="0.2">
      <c r="A41" s="63" t="s">
        <v>850</v>
      </c>
      <c r="B41" s="63">
        <v>3</v>
      </c>
      <c r="C41" s="63" t="s">
        <v>28</v>
      </c>
      <c r="D41" s="163" t="s">
        <v>291</v>
      </c>
      <c r="E41" s="95">
        <v>13.810000000000002</v>
      </c>
      <c r="F41" s="96">
        <v>93</v>
      </c>
      <c r="G41" s="96">
        <v>99.68</v>
      </c>
      <c r="H41" s="97">
        <v>21000</v>
      </c>
      <c r="I41" s="98"/>
      <c r="J41" s="99">
        <f t="shared" si="2"/>
        <v>92.702399999999997</v>
      </c>
      <c r="K41" s="99">
        <v>89.812049999999999</v>
      </c>
      <c r="P41" s="100"/>
    </row>
    <row r="42" spans="1:253" s="129" customFormat="1" x14ac:dyDescent="0.2">
      <c r="A42" s="63" t="s">
        <v>561</v>
      </c>
      <c r="B42" s="63">
        <v>3</v>
      </c>
      <c r="C42" s="63" t="s">
        <v>38</v>
      </c>
      <c r="D42" s="163" t="s">
        <v>303</v>
      </c>
      <c r="E42" s="95">
        <v>9.7200000000000006</v>
      </c>
      <c r="F42" s="96">
        <v>93</v>
      </c>
      <c r="G42" s="96">
        <v>99.83</v>
      </c>
      <c r="H42" s="97">
        <v>25758</v>
      </c>
      <c r="I42" s="98"/>
      <c r="J42" s="99">
        <f t="shared" si="2"/>
        <v>92.84190000000001</v>
      </c>
      <c r="K42" s="99">
        <v>92.84190000000001</v>
      </c>
      <c r="L42" s="63"/>
      <c r="M42" s="63"/>
      <c r="N42" s="63"/>
      <c r="O42" s="63"/>
      <c r="P42" s="100"/>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row>
    <row r="43" spans="1:253" s="127" customFormat="1" x14ac:dyDescent="0.2">
      <c r="A43" s="50" t="s">
        <v>851</v>
      </c>
      <c r="B43" s="50">
        <v>1</v>
      </c>
      <c r="C43" s="104" t="s">
        <v>341</v>
      </c>
      <c r="D43" s="156" t="s">
        <v>340</v>
      </c>
      <c r="E43" s="83">
        <v>2.8200000000000003</v>
      </c>
      <c r="F43" s="32">
        <v>93</v>
      </c>
      <c r="G43" s="32">
        <v>98.56</v>
      </c>
      <c r="H43" s="40">
        <v>680000</v>
      </c>
      <c r="I43" s="84"/>
      <c r="J43" s="53">
        <f t="shared" si="2"/>
        <v>91.660799999999995</v>
      </c>
      <c r="K43" s="53">
        <v>90.33</v>
      </c>
      <c r="L43" s="50"/>
      <c r="M43" s="50" t="s">
        <v>349</v>
      </c>
      <c r="N43" s="50"/>
      <c r="O43" s="50"/>
      <c r="P43" s="85"/>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row>
    <row r="44" spans="1:253" s="63" customFormat="1" x14ac:dyDescent="0.2">
      <c r="A44" s="105" t="s">
        <v>547</v>
      </c>
      <c r="B44" s="50">
        <v>1</v>
      </c>
      <c r="C44" s="105" t="s">
        <v>29</v>
      </c>
      <c r="D44" s="164" t="s">
        <v>293</v>
      </c>
      <c r="E44" s="83">
        <v>6.62</v>
      </c>
      <c r="F44" s="106">
        <v>69</v>
      </c>
      <c r="G44" s="106">
        <v>98</v>
      </c>
      <c r="H44" s="40">
        <v>450000</v>
      </c>
      <c r="I44" s="151"/>
      <c r="J44" s="53">
        <f t="shared" si="2"/>
        <v>67.62</v>
      </c>
      <c r="K44" s="53">
        <v>67.62</v>
      </c>
      <c r="L44" s="50"/>
      <c r="M44" s="50" t="s">
        <v>175</v>
      </c>
      <c r="N44" s="50"/>
      <c r="O44" s="50"/>
      <c r="P44" s="85"/>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row>
    <row r="45" spans="1:253" s="63" customFormat="1" x14ac:dyDescent="0.2">
      <c r="A45" s="50" t="s">
        <v>852</v>
      </c>
      <c r="B45" s="50">
        <v>1</v>
      </c>
      <c r="C45" s="50" t="s">
        <v>90</v>
      </c>
      <c r="D45" s="156" t="s">
        <v>321</v>
      </c>
      <c r="E45" s="83">
        <v>5.69</v>
      </c>
      <c r="F45" s="39">
        <v>86</v>
      </c>
      <c r="G45" s="39">
        <v>97.27</v>
      </c>
      <c r="H45" s="40">
        <v>680000</v>
      </c>
      <c r="I45" s="84"/>
      <c r="J45" s="53">
        <f t="shared" si="2"/>
        <v>83.652199999999993</v>
      </c>
      <c r="K45" s="53">
        <v>89.329666666666654</v>
      </c>
      <c r="L45" s="50"/>
      <c r="M45" s="50" t="s">
        <v>375</v>
      </c>
      <c r="N45" s="50"/>
      <c r="O45" s="50"/>
      <c r="P45" s="85"/>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row>
    <row r="46" spans="1:253" s="63" customFormat="1" x14ac:dyDescent="0.2">
      <c r="A46" s="41" t="s">
        <v>516</v>
      </c>
      <c r="B46" s="41">
        <v>2</v>
      </c>
      <c r="C46" s="41" t="s">
        <v>378</v>
      </c>
      <c r="D46" s="160" t="s">
        <v>379</v>
      </c>
      <c r="E46" s="77">
        <v>12.12</v>
      </c>
      <c r="F46" s="101">
        <v>88</v>
      </c>
      <c r="G46" s="101">
        <v>99.28</v>
      </c>
      <c r="H46" s="79">
        <v>293000</v>
      </c>
      <c r="I46" s="102"/>
      <c r="J46" s="81">
        <f t="shared" si="2"/>
        <v>87.366399999999999</v>
      </c>
      <c r="K46" s="81">
        <v>87.149733333333344</v>
      </c>
      <c r="L46" s="41"/>
      <c r="M46" s="41" t="s">
        <v>143</v>
      </c>
      <c r="N46" s="41"/>
      <c r="O46" s="41"/>
      <c r="P46" s="82"/>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c r="IS46" s="41"/>
    </row>
    <row r="47" spans="1:253" s="63" customFormat="1" x14ac:dyDescent="0.2">
      <c r="A47" s="110" t="s">
        <v>552</v>
      </c>
      <c r="B47" s="110">
        <v>2</v>
      </c>
      <c r="C47" s="110" t="s">
        <v>17</v>
      </c>
      <c r="D47" s="165" t="s">
        <v>278</v>
      </c>
      <c r="E47" s="111">
        <v>23.29</v>
      </c>
      <c r="F47" s="112">
        <v>96</v>
      </c>
      <c r="G47" s="112">
        <v>98.57</v>
      </c>
      <c r="H47" s="113">
        <v>170000</v>
      </c>
      <c r="I47" s="114"/>
      <c r="J47" s="115">
        <f t="shared" ref="J47" si="3">G47*F47/100</f>
        <v>94.627199999999988</v>
      </c>
      <c r="K47" s="115">
        <v>94.63</v>
      </c>
      <c r="L47" s="110"/>
      <c r="M47" s="110" t="s">
        <v>144</v>
      </c>
      <c r="N47" s="110"/>
      <c r="O47" s="110"/>
      <c r="P47" s="116"/>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row>
    <row r="48" spans="1:253" s="63" customFormat="1" x14ac:dyDescent="0.2">
      <c r="A48" s="110" t="s">
        <v>820</v>
      </c>
      <c r="B48" s="110">
        <v>2</v>
      </c>
      <c r="C48" s="110" t="s">
        <v>821</v>
      </c>
      <c r="D48" s="165" t="s">
        <v>822</v>
      </c>
      <c r="E48" s="111">
        <v>16.88</v>
      </c>
      <c r="F48" s="112">
        <v>96</v>
      </c>
      <c r="G48" s="112">
        <v>93.64</v>
      </c>
      <c r="H48" s="113">
        <v>220700</v>
      </c>
      <c r="I48" s="114"/>
      <c r="J48" s="115">
        <f t="shared" si="2"/>
        <v>89.894400000000005</v>
      </c>
      <c r="K48" s="115">
        <v>94.63</v>
      </c>
      <c r="L48" s="110"/>
      <c r="M48" s="110"/>
      <c r="N48" s="110"/>
      <c r="O48" s="110"/>
      <c r="P48" s="116"/>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row>
    <row r="49" spans="1:253" x14ac:dyDescent="0.2">
      <c r="A49" s="50" t="s">
        <v>853</v>
      </c>
      <c r="B49" s="50">
        <v>1</v>
      </c>
      <c r="C49" s="50" t="s">
        <v>34</v>
      </c>
      <c r="D49" s="156" t="s">
        <v>298</v>
      </c>
      <c r="E49" s="83">
        <v>5.4700000000000006</v>
      </c>
      <c r="F49" s="39">
        <v>91</v>
      </c>
      <c r="G49" s="39">
        <v>95.14</v>
      </c>
      <c r="H49" s="40">
        <v>786000</v>
      </c>
      <c r="J49" s="53">
        <f t="shared" si="2"/>
        <v>86.577399999999997</v>
      </c>
      <c r="K49" s="53">
        <v>86.57</v>
      </c>
      <c r="M49" s="50" t="s">
        <v>380</v>
      </c>
      <c r="P49" s="85"/>
    </row>
    <row r="50" spans="1:253" s="41" customFormat="1" x14ac:dyDescent="0.2">
      <c r="A50" s="50" t="s">
        <v>854</v>
      </c>
      <c r="B50" s="50">
        <v>1</v>
      </c>
      <c r="C50" s="50" t="s">
        <v>492</v>
      </c>
      <c r="D50" s="156" t="s">
        <v>383</v>
      </c>
      <c r="E50" s="51">
        <v>5.6</v>
      </c>
      <c r="F50" s="39">
        <v>78</v>
      </c>
      <c r="G50" s="39">
        <v>95.98</v>
      </c>
      <c r="H50" s="40">
        <v>900000</v>
      </c>
      <c r="I50" s="84"/>
      <c r="J50" s="53">
        <f t="shared" si="2"/>
        <v>74.864400000000003</v>
      </c>
      <c r="K50" s="53">
        <v>74.864400000000003</v>
      </c>
      <c r="L50" s="50"/>
      <c r="M50" s="50"/>
      <c r="N50" s="50"/>
      <c r="O50" s="50"/>
      <c r="P50" s="85"/>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row>
    <row r="51" spans="1:253" s="63" customFormat="1" x14ac:dyDescent="0.2">
      <c r="A51" s="50" t="s">
        <v>169</v>
      </c>
      <c r="B51" s="50">
        <v>1</v>
      </c>
      <c r="C51" s="50" t="s">
        <v>460</v>
      </c>
      <c r="D51" s="156" t="s">
        <v>459</v>
      </c>
      <c r="E51" s="83">
        <v>16.329999999999998</v>
      </c>
      <c r="F51" s="39">
        <v>94</v>
      </c>
      <c r="G51" s="39">
        <v>84.55</v>
      </c>
      <c r="H51" s="40">
        <v>159000</v>
      </c>
      <c r="I51" s="84"/>
      <c r="J51" s="53">
        <f t="shared" si="2"/>
        <v>79.477000000000004</v>
      </c>
      <c r="K51" s="53">
        <v>79.477000000000004</v>
      </c>
      <c r="L51" s="50"/>
      <c r="M51" s="50" t="s">
        <v>168</v>
      </c>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row>
    <row r="52" spans="1:253" x14ac:dyDescent="0.2">
      <c r="A52" s="41" t="s">
        <v>855</v>
      </c>
      <c r="B52" s="41">
        <v>2</v>
      </c>
      <c r="C52" s="41" t="s">
        <v>448</v>
      </c>
      <c r="D52" s="160" t="s">
        <v>449</v>
      </c>
      <c r="E52" s="77">
        <v>135.65</v>
      </c>
      <c r="F52" s="78">
        <v>90</v>
      </c>
      <c r="G52" s="78">
        <v>92.63</v>
      </c>
      <c r="H52" s="79">
        <v>55200</v>
      </c>
      <c r="I52" s="80"/>
      <c r="J52" s="81">
        <f t="shared" si="2"/>
        <v>83.36699999999999</v>
      </c>
      <c r="K52" s="81">
        <v>89.664299999999997</v>
      </c>
      <c r="L52" s="41"/>
      <c r="M52" s="41"/>
      <c r="N52" s="41"/>
      <c r="O52" s="41"/>
      <c r="P52" s="8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row>
    <row r="53" spans="1:253" s="63" customFormat="1" x14ac:dyDescent="0.2">
      <c r="A53" s="41" t="s">
        <v>856</v>
      </c>
      <c r="B53" s="41">
        <v>2</v>
      </c>
      <c r="C53" s="41" t="s">
        <v>80</v>
      </c>
      <c r="D53" s="160" t="s">
        <v>373</v>
      </c>
      <c r="E53" s="77">
        <v>79.150000000000006</v>
      </c>
      <c r="F53" s="78">
        <v>78</v>
      </c>
      <c r="G53" s="78">
        <v>96.11</v>
      </c>
      <c r="H53" s="79">
        <v>500000</v>
      </c>
      <c r="I53" s="80"/>
      <c r="J53" s="81">
        <f t="shared" si="2"/>
        <v>74.965800000000002</v>
      </c>
      <c r="K53" s="81">
        <v>74.965800000000002</v>
      </c>
      <c r="L53" s="41"/>
      <c r="M53" s="41"/>
      <c r="N53" s="41"/>
      <c r="O53" s="41"/>
      <c r="P53" s="82"/>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c r="IS53" s="41"/>
    </row>
    <row r="54" spans="1:253" x14ac:dyDescent="0.2">
      <c r="A54" s="41" t="s">
        <v>559</v>
      </c>
      <c r="B54" s="41">
        <v>2</v>
      </c>
      <c r="C54" s="41" t="s">
        <v>37</v>
      </c>
      <c r="D54" s="160" t="s">
        <v>301</v>
      </c>
      <c r="E54" s="77">
        <v>57.35</v>
      </c>
      <c r="F54" s="78">
        <v>69</v>
      </c>
      <c r="G54" s="78">
        <v>95.24</v>
      </c>
      <c r="H54" s="79">
        <v>500000</v>
      </c>
      <c r="I54" s="80"/>
      <c r="J54" s="81">
        <f t="shared" si="2"/>
        <v>65.715599999999995</v>
      </c>
      <c r="K54" s="81">
        <v>70.45689999999999</v>
      </c>
      <c r="L54" s="41"/>
      <c r="M54" s="41"/>
      <c r="N54" s="41"/>
      <c r="O54" s="41"/>
      <c r="P54" s="82"/>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row>
    <row r="55" spans="1:253" x14ac:dyDescent="0.2">
      <c r="A55" s="41" t="s">
        <v>857</v>
      </c>
      <c r="B55" s="41">
        <v>2</v>
      </c>
      <c r="C55" s="41" t="s">
        <v>71</v>
      </c>
      <c r="D55" s="160" t="s">
        <v>319</v>
      </c>
      <c r="E55" s="77">
        <v>86.86780885976728</v>
      </c>
      <c r="F55" s="78">
        <v>90</v>
      </c>
      <c r="G55" s="78">
        <v>96</v>
      </c>
      <c r="H55" s="79">
        <v>500000</v>
      </c>
      <c r="I55" s="80"/>
      <c r="J55" s="81">
        <f t="shared" ref="J55" si="4">G55*F55/100</f>
        <v>86.4</v>
      </c>
      <c r="K55" s="81">
        <v>85.394100000000009</v>
      </c>
      <c r="L55" s="41"/>
      <c r="M55" s="41"/>
      <c r="N55" s="41"/>
      <c r="O55" s="41"/>
      <c r="P55" s="82"/>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row>
    <row r="56" spans="1:253" x14ac:dyDescent="0.2">
      <c r="A56" s="41" t="s">
        <v>823</v>
      </c>
      <c r="B56" s="41">
        <v>2</v>
      </c>
      <c r="C56" s="41" t="s">
        <v>824</v>
      </c>
      <c r="D56" s="160" t="s">
        <v>825</v>
      </c>
      <c r="E56" s="77">
        <v>49.26</v>
      </c>
      <c r="F56" s="78">
        <v>90</v>
      </c>
      <c r="G56" s="78">
        <v>96</v>
      </c>
      <c r="H56" s="79">
        <v>500000</v>
      </c>
      <c r="I56" s="80"/>
      <c r="J56" s="81">
        <f t="shared" si="2"/>
        <v>86.4</v>
      </c>
      <c r="K56" s="81">
        <v>85.394100000000009</v>
      </c>
      <c r="L56" s="41"/>
      <c r="M56" s="41"/>
      <c r="N56" s="41"/>
      <c r="O56" s="41"/>
      <c r="P56" s="82"/>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c r="IS56" s="41"/>
    </row>
    <row r="57" spans="1:253" s="62" customFormat="1" x14ac:dyDescent="0.2">
      <c r="A57" s="41" t="s">
        <v>901</v>
      </c>
      <c r="B57" s="41">
        <v>2</v>
      </c>
      <c r="C57" s="41" t="s">
        <v>899</v>
      </c>
      <c r="D57" s="160" t="s">
        <v>900</v>
      </c>
      <c r="E57" s="77">
        <v>72.150000000000006</v>
      </c>
      <c r="F57" s="101">
        <v>92</v>
      </c>
      <c r="G57" s="78">
        <v>94.35</v>
      </c>
      <c r="H57" s="79">
        <v>1055000</v>
      </c>
      <c r="I57" s="102"/>
      <c r="J57" s="81">
        <f t="shared" ref="J57" si="5">G57*F57/100</f>
        <v>86.801999999999992</v>
      </c>
      <c r="K57" s="81">
        <v>86.801999999999992</v>
      </c>
      <c r="L57" s="41"/>
      <c r="M57" s="41"/>
      <c r="N57" s="41"/>
      <c r="O57" s="41"/>
      <c r="P57" s="82"/>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c r="IS57" s="41"/>
    </row>
    <row r="58" spans="1:253" s="62" customFormat="1" x14ac:dyDescent="0.2">
      <c r="A58" s="41" t="s">
        <v>858</v>
      </c>
      <c r="B58" s="41">
        <v>2</v>
      </c>
      <c r="C58" s="41" t="s">
        <v>826</v>
      </c>
      <c r="D58" s="160" t="s">
        <v>827</v>
      </c>
      <c r="E58" s="77">
        <v>44.72239975450082</v>
      </c>
      <c r="F58" s="101">
        <v>92</v>
      </c>
      <c r="G58" s="78">
        <v>94.35</v>
      </c>
      <c r="H58" s="79">
        <v>1055000</v>
      </c>
      <c r="I58" s="102"/>
      <c r="J58" s="81">
        <f t="shared" si="2"/>
        <v>86.801999999999992</v>
      </c>
      <c r="K58" s="81">
        <v>86.801999999999992</v>
      </c>
      <c r="L58" s="41"/>
      <c r="M58" s="41"/>
      <c r="N58" s="41"/>
      <c r="O58" s="41"/>
      <c r="P58" s="82"/>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c r="IS58" s="41"/>
    </row>
    <row r="59" spans="1:253" x14ac:dyDescent="0.2">
      <c r="A59" s="50" t="s">
        <v>517</v>
      </c>
      <c r="B59" s="50">
        <v>1</v>
      </c>
      <c r="C59" s="50" t="s">
        <v>19</v>
      </c>
      <c r="D59" s="156" t="s">
        <v>279</v>
      </c>
      <c r="E59" s="51">
        <v>11.35</v>
      </c>
      <c r="F59" s="39">
        <v>82</v>
      </c>
      <c r="G59" s="39">
        <v>80.56</v>
      </c>
      <c r="H59" s="40">
        <v>825000</v>
      </c>
      <c r="J59" s="53">
        <f t="shared" si="2"/>
        <v>66.059200000000004</v>
      </c>
      <c r="K59" s="53">
        <v>66.059200000000004</v>
      </c>
      <c r="M59" s="50" t="s">
        <v>371</v>
      </c>
      <c r="N59" s="50" t="s">
        <v>372</v>
      </c>
      <c r="P59" s="85"/>
    </row>
    <row r="60" spans="1:253" x14ac:dyDescent="0.2">
      <c r="A60" s="50" t="s">
        <v>859</v>
      </c>
      <c r="B60" s="50">
        <v>1</v>
      </c>
      <c r="C60" s="50" t="s">
        <v>52</v>
      </c>
      <c r="D60" s="156" t="s">
        <v>322</v>
      </c>
      <c r="E60" s="51">
        <v>9.49</v>
      </c>
      <c r="F60" s="39">
        <v>83</v>
      </c>
      <c r="G60" s="39">
        <v>78.739999999999995</v>
      </c>
      <c r="H60" s="40">
        <v>191000</v>
      </c>
      <c r="J60" s="53">
        <f t="shared" si="2"/>
        <v>65.354199999999992</v>
      </c>
      <c r="K60" s="53">
        <v>73.280699999999996</v>
      </c>
      <c r="M60" s="50" t="s">
        <v>229</v>
      </c>
      <c r="N60" s="50" t="s">
        <v>228</v>
      </c>
      <c r="P60" s="85"/>
    </row>
    <row r="61" spans="1:253" x14ac:dyDescent="0.2">
      <c r="A61" s="63" t="s">
        <v>515</v>
      </c>
      <c r="B61" s="63">
        <v>3</v>
      </c>
      <c r="C61" s="63" t="s">
        <v>433</v>
      </c>
      <c r="D61" s="163" t="s">
        <v>434</v>
      </c>
      <c r="E61" s="95">
        <v>18.649999999999999</v>
      </c>
      <c r="F61" s="96">
        <v>91</v>
      </c>
      <c r="G61" s="96">
        <v>93</v>
      </c>
      <c r="H61" s="97">
        <v>210000</v>
      </c>
      <c r="I61" s="98"/>
      <c r="J61" s="99">
        <f t="shared" si="2"/>
        <v>84.63</v>
      </c>
      <c r="K61" s="99">
        <v>84.63</v>
      </c>
      <c r="L61" s="63"/>
      <c r="M61" s="63"/>
      <c r="N61" s="63"/>
      <c r="O61" s="63"/>
      <c r="P61" s="100"/>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row>
    <row r="62" spans="1:253" x14ac:dyDescent="0.2">
      <c r="A62" s="63" t="s">
        <v>860</v>
      </c>
      <c r="B62" s="63">
        <v>3</v>
      </c>
      <c r="C62" s="63" t="s">
        <v>99</v>
      </c>
      <c r="D62" s="163" t="s">
        <v>327</v>
      </c>
      <c r="E62" s="95">
        <v>36.68</v>
      </c>
      <c r="F62" s="96">
        <v>50</v>
      </c>
      <c r="G62" s="96">
        <v>36.93</v>
      </c>
      <c r="H62" s="173">
        <v>166800</v>
      </c>
      <c r="I62" s="138"/>
      <c r="J62" s="136">
        <f t="shared" si="2"/>
        <v>18.465</v>
      </c>
      <c r="K62" s="136">
        <v>18.465</v>
      </c>
      <c r="L62" s="134"/>
      <c r="M62" s="134"/>
      <c r="N62" s="134"/>
      <c r="O62" s="134"/>
      <c r="P62" s="130"/>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c r="CJ62" s="134"/>
      <c r="CK62" s="134"/>
      <c r="CL62" s="134"/>
      <c r="CM62" s="134"/>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c r="DK62" s="134"/>
      <c r="DL62" s="134"/>
      <c r="DM62" s="134"/>
      <c r="DN62" s="134"/>
      <c r="DO62" s="134"/>
      <c r="DP62" s="134"/>
      <c r="DQ62" s="134"/>
      <c r="DR62" s="134"/>
      <c r="DS62" s="134"/>
      <c r="DT62" s="134"/>
      <c r="DU62" s="134"/>
      <c r="DV62" s="134"/>
      <c r="DW62" s="134"/>
      <c r="DX62" s="134"/>
      <c r="DY62" s="134"/>
      <c r="DZ62" s="134"/>
      <c r="EA62" s="134"/>
      <c r="EB62" s="134"/>
      <c r="EC62" s="134"/>
      <c r="ED62" s="134"/>
      <c r="EE62" s="134"/>
      <c r="EF62" s="134"/>
      <c r="EG62" s="134"/>
      <c r="EH62" s="134"/>
      <c r="EI62" s="134"/>
      <c r="EJ62" s="134"/>
      <c r="EK62" s="134"/>
      <c r="EL62" s="134"/>
      <c r="EM62" s="134"/>
      <c r="EN62" s="134"/>
      <c r="EO62" s="134"/>
      <c r="EP62" s="134"/>
      <c r="EQ62" s="134"/>
      <c r="ER62" s="134"/>
      <c r="ES62" s="134"/>
      <c r="ET62" s="134"/>
      <c r="EU62" s="134"/>
      <c r="EV62" s="134"/>
      <c r="EW62" s="134"/>
      <c r="EX62" s="134"/>
      <c r="EY62" s="134"/>
      <c r="EZ62" s="134"/>
      <c r="FA62" s="134"/>
      <c r="FB62" s="134"/>
      <c r="FC62" s="134"/>
      <c r="FD62" s="134"/>
      <c r="FE62" s="134"/>
      <c r="FF62" s="134"/>
      <c r="FG62" s="134"/>
      <c r="FH62" s="134"/>
      <c r="FI62" s="134"/>
      <c r="FJ62" s="134"/>
      <c r="FK62" s="134"/>
      <c r="FL62" s="134"/>
      <c r="FM62" s="134"/>
      <c r="FN62" s="134"/>
      <c r="FO62" s="134"/>
      <c r="FP62" s="134"/>
      <c r="FQ62" s="134"/>
      <c r="FR62" s="134"/>
      <c r="FS62" s="134"/>
      <c r="FT62" s="134"/>
      <c r="FU62" s="134"/>
      <c r="FV62" s="134"/>
      <c r="FW62" s="134"/>
      <c r="FX62" s="134"/>
      <c r="FY62" s="134"/>
      <c r="FZ62" s="134"/>
      <c r="GA62" s="134"/>
      <c r="GB62" s="134"/>
      <c r="GC62" s="134"/>
      <c r="GD62" s="134"/>
      <c r="GE62" s="134"/>
      <c r="GF62" s="134"/>
      <c r="GG62" s="134"/>
      <c r="GH62" s="134"/>
      <c r="GI62" s="134"/>
      <c r="GJ62" s="134"/>
      <c r="GK62" s="134"/>
      <c r="GL62" s="134"/>
      <c r="GM62" s="134"/>
      <c r="GN62" s="134"/>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row>
    <row r="63" spans="1:253" s="110" customFormat="1" x14ac:dyDescent="0.2">
      <c r="A63" s="50" t="s">
        <v>567</v>
      </c>
      <c r="B63" s="50">
        <v>1</v>
      </c>
      <c r="C63" s="50" t="s">
        <v>472</v>
      </c>
      <c r="D63" s="156" t="s">
        <v>471</v>
      </c>
      <c r="E63" s="83">
        <v>18.59</v>
      </c>
      <c r="F63" s="39">
        <v>77</v>
      </c>
      <c r="G63" s="39">
        <v>95.92</v>
      </c>
      <c r="H63" s="40">
        <v>2315400</v>
      </c>
      <c r="I63" s="84"/>
      <c r="J63" s="53">
        <f t="shared" si="2"/>
        <v>73.858400000000003</v>
      </c>
      <c r="K63" s="53">
        <v>73.561900000000009</v>
      </c>
      <c r="L63" s="50"/>
      <c r="M63" s="50"/>
      <c r="N63" s="50"/>
      <c r="O63" s="50"/>
      <c r="P63" s="85"/>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50"/>
      <c r="HC63" s="50"/>
      <c r="HD63" s="50"/>
      <c r="HE63" s="50"/>
      <c r="HF63" s="50"/>
      <c r="HG63" s="50"/>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row>
    <row r="64" spans="1:253" s="110" customFormat="1" x14ac:dyDescent="0.2">
      <c r="A64" s="63" t="s">
        <v>861</v>
      </c>
      <c r="B64" s="63">
        <v>3</v>
      </c>
      <c r="C64" s="63" t="s">
        <v>26</v>
      </c>
      <c r="D64" s="163" t="s">
        <v>289</v>
      </c>
      <c r="E64" s="95">
        <v>15.42</v>
      </c>
      <c r="F64" s="96">
        <v>76</v>
      </c>
      <c r="G64" s="96">
        <v>96.34</v>
      </c>
      <c r="H64" s="97">
        <v>407700</v>
      </c>
      <c r="I64" s="98"/>
      <c r="J64" s="99">
        <f t="shared" si="2"/>
        <v>73.218400000000003</v>
      </c>
      <c r="K64" s="99">
        <v>70.344740000000002</v>
      </c>
      <c r="L64" s="63"/>
      <c r="M64" s="63" t="s">
        <v>111</v>
      </c>
      <c r="N64" s="63"/>
      <c r="O64" s="63"/>
      <c r="P64" s="100"/>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row>
    <row r="65" spans="1:253" s="63" customFormat="1" x14ac:dyDescent="0.2">
      <c r="A65" s="63" t="s">
        <v>538</v>
      </c>
      <c r="B65" s="63">
        <v>3</v>
      </c>
      <c r="C65" s="63" t="s">
        <v>615</v>
      </c>
      <c r="D65" s="163" t="s">
        <v>614</v>
      </c>
      <c r="E65" s="95">
        <v>30.95</v>
      </c>
      <c r="F65" s="96">
        <v>76</v>
      </c>
      <c r="G65" s="96">
        <v>96.34</v>
      </c>
      <c r="H65" s="97">
        <v>407700</v>
      </c>
      <c r="I65" s="98"/>
      <c r="J65" s="99">
        <f t="shared" si="2"/>
        <v>73.218400000000003</v>
      </c>
      <c r="K65" s="99">
        <v>53.51</v>
      </c>
      <c r="M65" s="63" t="s">
        <v>402</v>
      </c>
      <c r="P65" s="100"/>
    </row>
    <row r="66" spans="1:253" x14ac:dyDescent="0.2">
      <c r="A66" s="41" t="s">
        <v>568</v>
      </c>
      <c r="B66" s="41">
        <v>2</v>
      </c>
      <c r="C66" s="41" t="s">
        <v>307</v>
      </c>
      <c r="D66" s="160" t="s">
        <v>306</v>
      </c>
      <c r="E66" s="77">
        <v>20.3</v>
      </c>
      <c r="F66" s="78">
        <v>88</v>
      </c>
      <c r="G66" s="78">
        <v>89.69</v>
      </c>
      <c r="H66" s="79"/>
      <c r="I66" s="80"/>
      <c r="J66" s="81">
        <f t="shared" si="2"/>
        <v>78.927199999999999</v>
      </c>
      <c r="K66" s="81">
        <v>78.927199999999999</v>
      </c>
      <c r="L66" s="41"/>
      <c r="M66" s="41"/>
      <c r="N66" s="41"/>
      <c r="O66" s="41"/>
      <c r="P66" s="82"/>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row>
    <row r="67" spans="1:253" x14ac:dyDescent="0.2">
      <c r="A67" s="41" t="s">
        <v>862</v>
      </c>
      <c r="B67" s="41">
        <v>2</v>
      </c>
      <c r="C67" s="41" t="s">
        <v>54</v>
      </c>
      <c r="D67" s="160" t="s">
        <v>908</v>
      </c>
      <c r="E67" s="77">
        <v>59.79</v>
      </c>
      <c r="F67" s="78">
        <v>71</v>
      </c>
      <c r="G67" s="78">
        <v>99.64</v>
      </c>
      <c r="H67" s="79">
        <v>18300</v>
      </c>
      <c r="I67" s="80"/>
      <c r="J67" s="81">
        <f t="shared" si="2"/>
        <v>70.744399999999999</v>
      </c>
      <c r="K67" s="81">
        <v>70.305700000000002</v>
      </c>
      <c r="L67" s="41"/>
      <c r="M67" s="41"/>
      <c r="N67" s="41"/>
      <c r="O67" s="41"/>
      <c r="P67" s="82"/>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row>
    <row r="68" spans="1:253" s="62" customFormat="1" x14ac:dyDescent="0.2">
      <c r="A68" s="63" t="s">
        <v>863</v>
      </c>
      <c r="B68" s="63">
        <v>3</v>
      </c>
      <c r="C68" s="63" t="s">
        <v>74</v>
      </c>
      <c r="D68" s="163" t="s">
        <v>285</v>
      </c>
      <c r="E68" s="95">
        <v>30.94</v>
      </c>
      <c r="F68" s="96">
        <v>73</v>
      </c>
      <c r="G68" s="96">
        <v>93.11</v>
      </c>
      <c r="H68" s="97">
        <v>30000</v>
      </c>
      <c r="I68" s="98"/>
      <c r="J68" s="99">
        <f t="shared" si="2"/>
        <v>67.970299999999995</v>
      </c>
      <c r="K68" s="99">
        <v>67.970299999999995</v>
      </c>
      <c r="L68" s="63"/>
      <c r="M68" s="63"/>
      <c r="N68" s="63"/>
      <c r="O68" s="63"/>
      <c r="P68" s="100"/>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row>
    <row r="69" spans="1:253" x14ac:dyDescent="0.2">
      <c r="A69" s="63" t="s">
        <v>864</v>
      </c>
      <c r="B69" s="63">
        <v>3</v>
      </c>
      <c r="C69" s="63" t="s">
        <v>66</v>
      </c>
      <c r="D69" s="163" t="s">
        <v>333</v>
      </c>
      <c r="E69" s="95">
        <v>24.369999999999997</v>
      </c>
      <c r="F69" s="96">
        <v>80</v>
      </c>
      <c r="G69" s="96">
        <v>90.16</v>
      </c>
      <c r="H69" s="97">
        <v>59000</v>
      </c>
      <c r="I69" s="98"/>
      <c r="J69" s="99">
        <f t="shared" si="2"/>
        <v>72.127999999999986</v>
      </c>
      <c r="K69" s="99">
        <v>77.380299999999991</v>
      </c>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row>
    <row r="70" spans="1:253" x14ac:dyDescent="0.2">
      <c r="A70" s="41" t="s">
        <v>508</v>
      </c>
      <c r="B70" s="41">
        <v>2</v>
      </c>
      <c r="C70" s="41" t="s">
        <v>429</v>
      </c>
      <c r="D70" s="160" t="s">
        <v>430</v>
      </c>
      <c r="E70" s="77">
        <v>95.1</v>
      </c>
      <c r="F70" s="78">
        <v>97</v>
      </c>
      <c r="G70" s="78">
        <v>99.9</v>
      </c>
      <c r="H70" s="79">
        <v>120000</v>
      </c>
      <c r="I70" s="80"/>
      <c r="J70" s="81">
        <f t="shared" si="2"/>
        <v>96.903000000000006</v>
      </c>
      <c r="K70" s="81">
        <v>96.903000000000006</v>
      </c>
      <c r="L70" s="41"/>
      <c r="M70" s="41"/>
      <c r="N70" s="41"/>
      <c r="O70" s="41"/>
      <c r="P70" s="82"/>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row>
    <row r="71" spans="1:253" s="41" customFormat="1" x14ac:dyDescent="0.2">
      <c r="A71" s="41" t="s">
        <v>525</v>
      </c>
      <c r="B71" s="41">
        <v>2</v>
      </c>
      <c r="C71" s="41" t="s">
        <v>22</v>
      </c>
      <c r="D71" s="160" t="s">
        <v>283</v>
      </c>
      <c r="E71" s="77">
        <v>7.22</v>
      </c>
      <c r="F71" s="78">
        <v>97</v>
      </c>
      <c r="G71" s="78">
        <v>99.52</v>
      </c>
      <c r="H71" s="79">
        <v>145000</v>
      </c>
      <c r="I71" s="80"/>
      <c r="J71" s="81">
        <f t="shared" si="2"/>
        <v>96.534400000000005</v>
      </c>
      <c r="K71" s="81">
        <v>86.0672</v>
      </c>
      <c r="M71" s="41" t="s">
        <v>140</v>
      </c>
      <c r="P71" s="82"/>
    </row>
    <row r="72" spans="1:253" x14ac:dyDescent="0.2">
      <c r="A72" s="50" t="s">
        <v>101</v>
      </c>
      <c r="B72" s="50">
        <v>1</v>
      </c>
      <c r="C72" s="50" t="s">
        <v>102</v>
      </c>
      <c r="D72" s="156" t="s">
        <v>302</v>
      </c>
      <c r="E72" s="83">
        <v>27.53</v>
      </c>
      <c r="F72" s="39">
        <v>93</v>
      </c>
      <c r="G72" s="39">
        <v>96.89</v>
      </c>
      <c r="H72" s="40">
        <v>890000</v>
      </c>
      <c r="J72" s="53">
        <f t="shared" ref="J72:J104" si="6">G72*F72/100</f>
        <v>90.107700000000008</v>
      </c>
      <c r="K72" s="53">
        <v>90.107700000000008</v>
      </c>
      <c r="P72" s="85"/>
    </row>
    <row r="73" spans="1:253" s="62" customFormat="1" x14ac:dyDescent="0.2">
      <c r="A73" s="50" t="s">
        <v>184</v>
      </c>
      <c r="B73" s="50">
        <v>1</v>
      </c>
      <c r="C73" s="50" t="s">
        <v>470</v>
      </c>
      <c r="D73" s="156" t="s">
        <v>469</v>
      </c>
      <c r="E73" s="83">
        <v>31.53</v>
      </c>
      <c r="F73" s="39">
        <v>88</v>
      </c>
      <c r="G73" s="39">
        <v>99.61</v>
      </c>
      <c r="H73" s="40">
        <v>115000</v>
      </c>
      <c r="I73" s="84"/>
      <c r="J73" s="53">
        <f t="shared" si="6"/>
        <v>87.656800000000004</v>
      </c>
      <c r="K73" s="53">
        <v>81.377600000000001</v>
      </c>
      <c r="L73" s="50"/>
      <c r="M73" s="50"/>
      <c r="N73" s="50"/>
      <c r="O73" s="50"/>
      <c r="P73" s="85"/>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row>
    <row r="74" spans="1:253" x14ac:dyDescent="0.2">
      <c r="A74" s="50" t="s">
        <v>526</v>
      </c>
      <c r="B74" s="50">
        <v>1</v>
      </c>
      <c r="C74" s="50" t="s">
        <v>456</v>
      </c>
      <c r="D74" s="156" t="s">
        <v>457</v>
      </c>
      <c r="E74" s="83">
        <v>84.65</v>
      </c>
      <c r="F74" s="39">
        <v>95</v>
      </c>
      <c r="G74" s="39">
        <v>86.24</v>
      </c>
      <c r="H74" s="40">
        <v>150000</v>
      </c>
      <c r="J74" s="53">
        <f t="shared" si="6"/>
        <v>81.927999999999997</v>
      </c>
      <c r="K74" s="53">
        <v>82</v>
      </c>
      <c r="P74" s="85"/>
    </row>
    <row r="75" spans="1:253" s="63" customFormat="1" x14ac:dyDescent="0.2">
      <c r="A75" s="50" t="s">
        <v>544</v>
      </c>
      <c r="B75" s="50">
        <v>1</v>
      </c>
      <c r="C75" s="50" t="s">
        <v>463</v>
      </c>
      <c r="D75" s="156" t="s">
        <v>464</v>
      </c>
      <c r="E75" s="83">
        <v>4.0199999999999996</v>
      </c>
      <c r="F75" s="39">
        <v>94</v>
      </c>
      <c r="G75" s="39">
        <v>99.89</v>
      </c>
      <c r="H75" s="40">
        <v>181000</v>
      </c>
      <c r="I75" s="84"/>
      <c r="J75" s="53">
        <f t="shared" si="6"/>
        <v>93.896599999999992</v>
      </c>
      <c r="K75" s="53">
        <v>90.322799999999987</v>
      </c>
      <c r="L75" s="50"/>
      <c r="M75" s="50" t="s">
        <v>173</v>
      </c>
      <c r="N75" s="50"/>
      <c r="O75" s="50"/>
      <c r="P75" s="85"/>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row>
    <row r="76" spans="1:253" x14ac:dyDescent="0.2">
      <c r="A76" s="139" t="s">
        <v>865</v>
      </c>
      <c r="B76" s="50">
        <v>1</v>
      </c>
      <c r="C76" s="50" t="s">
        <v>398</v>
      </c>
      <c r="D76" s="164" t="s">
        <v>399</v>
      </c>
      <c r="E76" s="140">
        <v>25.3</v>
      </c>
      <c r="F76" s="39">
        <v>73</v>
      </c>
      <c r="G76" s="39">
        <v>94</v>
      </c>
      <c r="H76" s="40">
        <v>225000</v>
      </c>
      <c r="J76" s="53">
        <f t="shared" si="6"/>
        <v>68.62</v>
      </c>
      <c r="K76" s="53">
        <v>68.819999999999993</v>
      </c>
      <c r="P76" s="85"/>
    </row>
    <row r="77" spans="1:253" x14ac:dyDescent="0.2">
      <c r="A77" s="50" t="s">
        <v>187</v>
      </c>
      <c r="B77" s="50">
        <v>1</v>
      </c>
      <c r="C77" s="50" t="s">
        <v>39</v>
      </c>
      <c r="D77" s="156" t="s">
        <v>304</v>
      </c>
      <c r="E77" s="51">
        <v>3.18</v>
      </c>
      <c r="F77" s="39">
        <v>93</v>
      </c>
      <c r="G77" s="39">
        <v>93.45</v>
      </c>
      <c r="H77" s="40">
        <v>654000</v>
      </c>
      <c r="J77" s="53">
        <f t="shared" si="6"/>
        <v>86.908500000000004</v>
      </c>
      <c r="K77" s="53">
        <v>83.895299999999992</v>
      </c>
      <c r="M77" s="50" t="s">
        <v>186</v>
      </c>
      <c r="P77" s="85"/>
    </row>
    <row r="78" spans="1:253" x14ac:dyDescent="0.2">
      <c r="A78" s="110" t="s">
        <v>866</v>
      </c>
      <c r="B78" s="110">
        <v>2</v>
      </c>
      <c r="C78" s="110" t="s">
        <v>391</v>
      </c>
      <c r="D78" s="168" t="s">
        <v>392</v>
      </c>
      <c r="E78" s="111">
        <v>51.93</v>
      </c>
      <c r="F78" s="112">
        <v>78</v>
      </c>
      <c r="G78" s="112">
        <v>88.54</v>
      </c>
      <c r="H78" s="113">
        <v>500000</v>
      </c>
      <c r="I78" s="135"/>
      <c r="J78" s="131">
        <f t="shared" si="6"/>
        <v>69.061200000000014</v>
      </c>
      <c r="K78" s="131">
        <v>69.05</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row>
    <row r="79" spans="1:253" s="41" customFormat="1" x14ac:dyDescent="0.2">
      <c r="A79" s="110" t="s">
        <v>867</v>
      </c>
      <c r="B79" s="41">
        <v>2</v>
      </c>
      <c r="C79" s="41" t="s">
        <v>93</v>
      </c>
      <c r="D79" s="160" t="s">
        <v>288</v>
      </c>
      <c r="E79" s="77">
        <v>43.7</v>
      </c>
      <c r="F79" s="78">
        <v>86</v>
      </c>
      <c r="G79" s="78">
        <v>93.83</v>
      </c>
      <c r="H79" s="79">
        <v>600000</v>
      </c>
      <c r="I79" s="80"/>
      <c r="J79" s="81">
        <f t="shared" si="6"/>
        <v>80.693799999999996</v>
      </c>
      <c r="K79" s="81">
        <v>80.693799999999996</v>
      </c>
    </row>
    <row r="80" spans="1:253" x14ac:dyDescent="0.2">
      <c r="A80" s="41" t="s">
        <v>868</v>
      </c>
      <c r="B80" s="41">
        <v>2</v>
      </c>
      <c r="C80" s="41" t="s">
        <v>616</v>
      </c>
      <c r="D80" s="160" t="s">
        <v>305</v>
      </c>
      <c r="E80" s="77">
        <v>32.76</v>
      </c>
      <c r="F80" s="78">
        <v>82</v>
      </c>
      <c r="G80" s="78">
        <v>98.95</v>
      </c>
      <c r="H80" s="79">
        <v>610000</v>
      </c>
      <c r="I80" s="80"/>
      <c r="J80" s="81">
        <f t="shared" si="6"/>
        <v>81.13900000000001</v>
      </c>
      <c r="K80" s="81">
        <v>80.191566666666674</v>
      </c>
      <c r="L80" s="41"/>
      <c r="M80" s="41"/>
      <c r="N80" s="41"/>
      <c r="O80" s="41"/>
      <c r="P80" s="82"/>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row>
    <row r="81" spans="1:253" x14ac:dyDescent="0.2">
      <c r="A81" s="41" t="s">
        <v>573</v>
      </c>
      <c r="B81" s="41">
        <v>2</v>
      </c>
      <c r="C81" s="41" t="s">
        <v>40</v>
      </c>
      <c r="D81" s="160" t="s">
        <v>310</v>
      </c>
      <c r="E81" s="77">
        <v>21.63</v>
      </c>
      <c r="F81" s="78">
        <v>90</v>
      </c>
      <c r="G81" s="78">
        <v>94.44</v>
      </c>
      <c r="H81" s="79">
        <v>592000</v>
      </c>
      <c r="I81" s="80"/>
      <c r="J81" s="81">
        <f t="shared" si="6"/>
        <v>84.996000000000009</v>
      </c>
      <c r="K81" s="81">
        <v>88.402344444444438</v>
      </c>
      <c r="L81" s="41"/>
      <c r="M81" s="41" t="s">
        <v>191</v>
      </c>
      <c r="N81" s="41"/>
      <c r="O81" s="41"/>
      <c r="P81" s="82"/>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row>
    <row r="82" spans="1:253" x14ac:dyDescent="0.2">
      <c r="A82" s="41" t="s">
        <v>869</v>
      </c>
      <c r="B82" s="41">
        <v>2</v>
      </c>
      <c r="C82" s="41" t="s">
        <v>416</v>
      </c>
      <c r="D82" s="160" t="s">
        <v>417</v>
      </c>
      <c r="E82" s="77">
        <v>57.68</v>
      </c>
      <c r="F82" s="78">
        <v>92</v>
      </c>
      <c r="G82" s="78">
        <v>26</v>
      </c>
      <c r="H82" s="79">
        <v>300000</v>
      </c>
      <c r="I82" s="80"/>
      <c r="J82" s="81">
        <f t="shared" si="6"/>
        <v>23.92</v>
      </c>
      <c r="K82" s="81">
        <v>76.667666666666676</v>
      </c>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row>
    <row r="83" spans="1:253" s="41" customFormat="1" x14ac:dyDescent="0.2">
      <c r="A83" s="63" t="s">
        <v>870</v>
      </c>
      <c r="B83" s="63">
        <v>3</v>
      </c>
      <c r="C83" s="63" t="s">
        <v>31</v>
      </c>
      <c r="D83" s="163" t="s">
        <v>296</v>
      </c>
      <c r="E83" s="95">
        <v>8.7200000000000006</v>
      </c>
      <c r="F83" s="154">
        <v>70</v>
      </c>
      <c r="G83" s="96">
        <v>41.29</v>
      </c>
      <c r="H83" s="97">
        <v>782000</v>
      </c>
      <c r="I83" s="98"/>
      <c r="J83" s="63">
        <f t="shared" si="6"/>
        <v>28.902999999999999</v>
      </c>
      <c r="K83" s="63">
        <v>20</v>
      </c>
      <c r="L83" s="63"/>
      <c r="M83" s="63"/>
      <c r="N83" s="63"/>
      <c r="O83" s="63"/>
      <c r="P83" s="100"/>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row>
    <row r="84" spans="1:253" x14ac:dyDescent="0.2">
      <c r="A84" s="63" t="s">
        <v>871</v>
      </c>
      <c r="B84" s="63">
        <v>3</v>
      </c>
      <c r="C84" s="63" t="s">
        <v>70</v>
      </c>
      <c r="D84" s="163" t="s">
        <v>336</v>
      </c>
      <c r="E84" s="95">
        <v>12.7</v>
      </c>
      <c r="F84" s="96">
        <v>70</v>
      </c>
      <c r="G84" s="96">
        <v>42.8</v>
      </c>
      <c r="H84" s="97">
        <v>400000</v>
      </c>
      <c r="I84" s="98"/>
      <c r="J84" s="99">
        <f t="shared" si="6"/>
        <v>29.96</v>
      </c>
      <c r="K84" s="99">
        <v>29.96</v>
      </c>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row>
    <row r="85" spans="1:253" x14ac:dyDescent="0.2">
      <c r="A85" s="50" t="s">
        <v>42</v>
      </c>
      <c r="B85" s="50">
        <v>1</v>
      </c>
      <c r="C85" s="50" t="s">
        <v>43</v>
      </c>
      <c r="D85" s="156" t="s">
        <v>308</v>
      </c>
      <c r="E85" s="51">
        <v>4.9700000000000006</v>
      </c>
      <c r="F85" s="39">
        <v>93</v>
      </c>
      <c r="G85" s="39">
        <v>99.48</v>
      </c>
      <c r="H85" s="40">
        <v>4900000</v>
      </c>
      <c r="J85" s="53">
        <f t="shared" si="6"/>
        <v>92.516400000000019</v>
      </c>
      <c r="K85" s="53">
        <v>89.81986666666667</v>
      </c>
      <c r="P85" s="85"/>
    </row>
    <row r="86" spans="1:253" x14ac:dyDescent="0.2">
      <c r="A86" s="50" t="s">
        <v>520</v>
      </c>
      <c r="B86" s="50">
        <v>1</v>
      </c>
      <c r="C86" s="50" t="s">
        <v>360</v>
      </c>
      <c r="D86" s="156" t="s">
        <v>361</v>
      </c>
      <c r="E86" s="51">
        <v>28.25</v>
      </c>
      <c r="F86" s="39">
        <v>65</v>
      </c>
      <c r="G86" s="39">
        <v>70.48</v>
      </c>
      <c r="H86" s="40">
        <v>2270000</v>
      </c>
      <c r="J86" s="53">
        <f t="shared" si="6"/>
        <v>45.811999999999998</v>
      </c>
      <c r="K86" s="53">
        <v>45.81</v>
      </c>
      <c r="P86" s="85"/>
    </row>
    <row r="87" spans="1:253" x14ac:dyDescent="0.2">
      <c r="A87" s="105" t="s">
        <v>872</v>
      </c>
      <c r="B87" s="107">
        <v>1</v>
      </c>
      <c r="C87" s="105" t="s">
        <v>466</v>
      </c>
      <c r="D87" s="164" t="s">
        <v>465</v>
      </c>
      <c r="E87" s="108">
        <v>9.73</v>
      </c>
      <c r="F87" s="106">
        <v>94</v>
      </c>
      <c r="G87" s="106">
        <v>99.57</v>
      </c>
      <c r="H87" s="109">
        <v>141000</v>
      </c>
      <c r="J87" s="53">
        <f t="shared" si="6"/>
        <v>93.595799999999997</v>
      </c>
      <c r="K87" s="53">
        <v>91.322324999999992</v>
      </c>
      <c r="M87" s="50" t="s">
        <v>155</v>
      </c>
      <c r="N87" s="50" t="s">
        <v>157</v>
      </c>
      <c r="O87" s="50" t="s">
        <v>156</v>
      </c>
      <c r="P87" s="85" t="s">
        <v>374</v>
      </c>
      <c r="Q87" s="50" t="s">
        <v>422</v>
      </c>
    </row>
    <row r="88" spans="1:253" s="41" customFormat="1" x14ac:dyDescent="0.2">
      <c r="A88" s="63" t="s">
        <v>873</v>
      </c>
      <c r="B88" s="63">
        <v>3</v>
      </c>
      <c r="C88" s="63" t="s">
        <v>450</v>
      </c>
      <c r="D88" s="163" t="s">
        <v>451</v>
      </c>
      <c r="E88" s="95">
        <v>17.765000000000001</v>
      </c>
      <c r="F88" s="96">
        <v>84</v>
      </c>
      <c r="G88" s="96">
        <v>97</v>
      </c>
      <c r="H88" s="97">
        <v>45300</v>
      </c>
      <c r="I88" s="98"/>
      <c r="J88" s="99">
        <f t="shared" si="6"/>
        <v>81.48</v>
      </c>
      <c r="K88" s="99">
        <v>81.48</v>
      </c>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row>
    <row r="89" spans="1:253" s="41" customFormat="1" x14ac:dyDescent="0.2">
      <c r="A89" s="86" t="s">
        <v>830</v>
      </c>
      <c r="B89" s="86">
        <v>4</v>
      </c>
      <c r="C89" s="86" t="s">
        <v>828</v>
      </c>
      <c r="D89" s="161" t="s">
        <v>829</v>
      </c>
      <c r="E89" s="87">
        <v>61.01</v>
      </c>
      <c r="F89" s="88">
        <v>84</v>
      </c>
      <c r="G89" s="88">
        <v>99.64</v>
      </c>
      <c r="H89" s="89">
        <v>10900000</v>
      </c>
      <c r="I89" s="90"/>
      <c r="J89" s="91">
        <f t="shared" ref="J89" si="7">G89*F89/100</f>
        <v>83.697600000000008</v>
      </c>
      <c r="K89" s="91">
        <v>74.31</v>
      </c>
      <c r="L89" s="86"/>
      <c r="M89" s="86"/>
      <c r="N89" s="86"/>
      <c r="O89" s="86"/>
      <c r="P89" s="92"/>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c r="IR89" s="86"/>
      <c r="IS89" s="86"/>
    </row>
    <row r="90" spans="1:253" s="41" customFormat="1" x14ac:dyDescent="0.2">
      <c r="A90" s="86" t="s">
        <v>506</v>
      </c>
      <c r="B90" s="86">
        <v>4</v>
      </c>
      <c r="C90" s="86" t="s">
        <v>376</v>
      </c>
      <c r="D90" s="161" t="s">
        <v>377</v>
      </c>
      <c r="E90" s="87">
        <v>61.34</v>
      </c>
      <c r="F90" s="88">
        <v>75</v>
      </c>
      <c r="G90" s="88">
        <v>99.08</v>
      </c>
      <c r="H90" s="89">
        <v>10900000</v>
      </c>
      <c r="I90" s="90"/>
      <c r="J90" s="91">
        <f t="shared" si="6"/>
        <v>74.31</v>
      </c>
      <c r="K90" s="91">
        <v>74.31</v>
      </c>
      <c r="L90" s="86"/>
      <c r="M90" s="86"/>
      <c r="N90" s="86"/>
      <c r="O90" s="86"/>
      <c r="P90" s="92"/>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row>
    <row r="91" spans="1:253" x14ac:dyDescent="0.2">
      <c r="A91" s="50" t="s">
        <v>874</v>
      </c>
      <c r="B91" s="50">
        <v>1</v>
      </c>
      <c r="C91" s="50" t="s">
        <v>36</v>
      </c>
      <c r="D91" s="156" t="s">
        <v>300</v>
      </c>
      <c r="E91" s="83">
        <v>3</v>
      </c>
      <c r="F91" s="39">
        <v>62</v>
      </c>
      <c r="G91" s="39">
        <v>95.49</v>
      </c>
      <c r="H91" s="40">
        <v>36464</v>
      </c>
      <c r="J91" s="53">
        <f t="shared" si="6"/>
        <v>59.203800000000001</v>
      </c>
      <c r="K91" s="53">
        <v>59.203800000000001</v>
      </c>
      <c r="P91" s="85"/>
    </row>
    <row r="92" spans="1:253" s="155" customFormat="1" x14ac:dyDescent="0.2">
      <c r="A92" s="50" t="s">
        <v>815</v>
      </c>
      <c r="B92" s="50">
        <v>1</v>
      </c>
      <c r="C92" s="50" t="s">
        <v>7</v>
      </c>
      <c r="D92" s="156" t="s">
        <v>269</v>
      </c>
      <c r="E92" s="83">
        <v>17.21</v>
      </c>
      <c r="F92" s="39">
        <v>89</v>
      </c>
      <c r="G92" s="39">
        <v>98.9</v>
      </c>
      <c r="H92" s="40">
        <v>1758000</v>
      </c>
      <c r="I92" s="84"/>
      <c r="J92" s="53">
        <f>G92*F92/100</f>
        <v>88.021000000000001</v>
      </c>
      <c r="K92" s="53">
        <v>88.021000000000001</v>
      </c>
      <c r="L92" s="50"/>
      <c r="M92" s="50"/>
      <c r="N92" s="50"/>
      <c r="O92" s="50"/>
      <c r="P92" s="85"/>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row>
    <row r="93" spans="1:253" s="63" customFormat="1" x14ac:dyDescent="0.2">
      <c r="A93" s="63" t="s">
        <v>194</v>
      </c>
      <c r="B93" s="63">
        <v>3</v>
      </c>
      <c r="C93" s="63" t="s">
        <v>47</v>
      </c>
      <c r="D93" s="163" t="s">
        <v>311</v>
      </c>
      <c r="E93" s="95">
        <v>16.649999999999999</v>
      </c>
      <c r="F93" s="96">
        <v>63</v>
      </c>
      <c r="G93" s="96">
        <v>41.63</v>
      </c>
      <c r="H93" s="97">
        <v>2500000</v>
      </c>
      <c r="I93" s="138"/>
      <c r="J93" s="136">
        <f t="shared" si="6"/>
        <v>26.226900000000001</v>
      </c>
      <c r="K93" s="136">
        <v>25.970700000000001</v>
      </c>
      <c r="L93" s="134"/>
      <c r="M93" s="134"/>
      <c r="N93" s="134"/>
      <c r="O93" s="134"/>
      <c r="P93" s="130"/>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c r="CF93" s="134"/>
      <c r="CG93" s="134"/>
      <c r="CH93" s="134"/>
      <c r="CI93" s="134"/>
      <c r="CJ93" s="134"/>
      <c r="CK93" s="134"/>
      <c r="CL93" s="134"/>
      <c r="CM93" s="134"/>
      <c r="CN93" s="134"/>
      <c r="CO93" s="134"/>
      <c r="CP93" s="134"/>
      <c r="CQ93" s="134"/>
      <c r="CR93" s="134"/>
      <c r="CS93" s="134"/>
      <c r="CT93" s="134"/>
      <c r="CU93" s="134"/>
      <c r="CV93" s="134"/>
      <c r="CW93" s="134"/>
      <c r="CX93" s="134"/>
      <c r="CY93" s="134"/>
      <c r="CZ93" s="134"/>
      <c r="DA93" s="134"/>
      <c r="DB93" s="134"/>
      <c r="DC93" s="134"/>
      <c r="DD93" s="134"/>
      <c r="DE93" s="134"/>
      <c r="DF93" s="134"/>
      <c r="DG93" s="134"/>
      <c r="DH93" s="134"/>
      <c r="DI93" s="134"/>
      <c r="DJ93" s="134"/>
      <c r="DK93" s="134"/>
      <c r="DL93" s="134"/>
      <c r="DM93" s="134"/>
      <c r="DN93" s="134"/>
      <c r="DO93" s="134"/>
      <c r="DP93" s="134"/>
      <c r="DQ93" s="134"/>
      <c r="DR93" s="134"/>
      <c r="DS93" s="134"/>
      <c r="DT93" s="134"/>
      <c r="DU93" s="134"/>
      <c r="DV93" s="134"/>
      <c r="DW93" s="134"/>
      <c r="DX93" s="134"/>
      <c r="DY93" s="134"/>
      <c r="DZ93" s="134"/>
      <c r="EA93" s="134"/>
      <c r="EB93" s="134"/>
      <c r="EC93" s="134"/>
      <c r="ED93" s="134"/>
      <c r="EE93" s="134"/>
      <c r="EF93" s="134"/>
      <c r="EG93" s="134"/>
      <c r="EH93" s="134"/>
      <c r="EI93" s="134"/>
      <c r="EJ93" s="134"/>
      <c r="EK93" s="134"/>
      <c r="EL93" s="134"/>
      <c r="EM93" s="134"/>
      <c r="EN93" s="134"/>
      <c r="EO93" s="134"/>
      <c r="EP93" s="134"/>
      <c r="EQ93" s="134"/>
      <c r="ER93" s="134"/>
      <c r="ES93" s="134"/>
      <c r="ET93" s="134"/>
      <c r="EU93" s="134"/>
      <c r="EV93" s="134"/>
      <c r="EW93" s="134"/>
      <c r="EX93" s="134"/>
      <c r="EY93" s="134"/>
      <c r="EZ93" s="134"/>
      <c r="FA93" s="134"/>
      <c r="FB93" s="134"/>
      <c r="FC93" s="134"/>
      <c r="FD93" s="134"/>
      <c r="FE93" s="134"/>
      <c r="FF93" s="134"/>
      <c r="FG93" s="134"/>
      <c r="FH93" s="134"/>
      <c r="FI93" s="134"/>
      <c r="FJ93" s="134"/>
      <c r="FK93" s="134"/>
      <c r="FL93" s="134"/>
      <c r="FM93" s="134"/>
      <c r="FN93" s="134"/>
      <c r="FO93" s="134"/>
      <c r="FP93" s="134"/>
      <c r="FQ93" s="134"/>
      <c r="FR93" s="134"/>
      <c r="FS93" s="134"/>
      <c r="FT93" s="134"/>
      <c r="FU93" s="134"/>
      <c r="FV93" s="134"/>
      <c r="FW93" s="134"/>
      <c r="FX93" s="134"/>
      <c r="FY93" s="134"/>
      <c r="FZ93" s="134"/>
      <c r="GA93" s="134"/>
      <c r="GB93" s="134"/>
      <c r="GC93" s="134"/>
      <c r="GD93" s="134"/>
      <c r="GE93" s="134"/>
      <c r="GF93" s="134"/>
      <c r="GG93" s="134"/>
      <c r="GH93" s="134"/>
      <c r="GI93" s="134"/>
      <c r="GJ93" s="134"/>
      <c r="GK93" s="134"/>
      <c r="GL93" s="134"/>
      <c r="GM93" s="134"/>
      <c r="GN93" s="134"/>
      <c r="GO93" s="134"/>
      <c r="GP93" s="134"/>
      <c r="GQ93" s="134"/>
      <c r="GR93" s="134"/>
      <c r="GS93" s="134"/>
      <c r="GT93" s="134"/>
      <c r="GU93" s="134"/>
      <c r="GV93" s="134"/>
      <c r="GW93" s="134"/>
      <c r="GX93" s="134"/>
      <c r="GY93" s="134"/>
      <c r="GZ93" s="134"/>
      <c r="HA93" s="134"/>
      <c r="HB93" s="134"/>
      <c r="HC93" s="134"/>
      <c r="HD93" s="134"/>
      <c r="HE93" s="134"/>
      <c r="HF93" s="134"/>
      <c r="HG93" s="134"/>
      <c r="HH93" s="134"/>
      <c r="HI93" s="134"/>
      <c r="HJ93" s="134"/>
      <c r="HK93" s="134"/>
      <c r="HL93" s="134"/>
      <c r="HM93" s="134"/>
      <c r="HN93" s="134"/>
      <c r="HO93" s="134"/>
      <c r="HP93" s="134"/>
      <c r="HQ93" s="134"/>
      <c r="HR93" s="134"/>
      <c r="HS93" s="134"/>
      <c r="HT93" s="134"/>
      <c r="HU93" s="134"/>
      <c r="HV93" s="134"/>
      <c r="HW93" s="134"/>
      <c r="HX93" s="134"/>
      <c r="HY93" s="134"/>
      <c r="HZ93" s="134"/>
      <c r="IA93" s="134"/>
      <c r="IB93" s="134"/>
      <c r="IC93" s="134"/>
      <c r="ID93" s="134"/>
      <c r="IE93" s="134"/>
      <c r="IF93" s="134"/>
      <c r="IG93" s="134"/>
      <c r="IH93" s="134"/>
      <c r="II93" s="134"/>
      <c r="IJ93" s="134"/>
      <c r="IK93" s="134"/>
      <c r="IL93" s="134"/>
      <c r="IM93" s="134"/>
      <c r="IN93" s="134"/>
      <c r="IO93" s="134"/>
      <c r="IP93" s="134"/>
      <c r="IQ93" s="134"/>
      <c r="IR93" s="134"/>
      <c r="IS93" s="134"/>
    </row>
    <row r="94" spans="1:253" s="134" customFormat="1" x14ac:dyDescent="0.2">
      <c r="A94" s="63" t="s">
        <v>393</v>
      </c>
      <c r="B94" s="63">
        <v>3</v>
      </c>
      <c r="C94" s="63" t="s">
        <v>394</v>
      </c>
      <c r="D94" s="163" t="s">
        <v>395</v>
      </c>
      <c r="E94" s="95">
        <v>19.2</v>
      </c>
      <c r="F94" s="96">
        <v>94</v>
      </c>
      <c r="G94" s="96">
        <v>34.35</v>
      </c>
      <c r="H94" s="97">
        <v>907200</v>
      </c>
      <c r="I94" s="98"/>
      <c r="J94" s="99">
        <f t="shared" si="6"/>
        <v>32.289000000000001</v>
      </c>
      <c r="K94" s="99">
        <v>32.29</v>
      </c>
      <c r="L94" s="63"/>
      <c r="M94" s="63"/>
      <c r="N94" s="63"/>
      <c r="O94" s="63"/>
      <c r="P94" s="100"/>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row>
    <row r="95" spans="1:253" s="63" customFormat="1" x14ac:dyDescent="0.2">
      <c r="A95" s="63" t="s">
        <v>813</v>
      </c>
      <c r="B95" s="63">
        <v>3</v>
      </c>
      <c r="C95" s="63" t="s">
        <v>48</v>
      </c>
      <c r="D95" s="163" t="s">
        <v>313</v>
      </c>
      <c r="E95" s="95">
        <v>15.83</v>
      </c>
      <c r="F95" s="96">
        <v>85</v>
      </c>
      <c r="G95" s="96">
        <v>33.36</v>
      </c>
      <c r="H95" s="97">
        <v>2500000</v>
      </c>
      <c r="I95" s="98"/>
      <c r="J95" s="99">
        <f t="shared" si="6"/>
        <v>28.355999999999998</v>
      </c>
      <c r="K95" s="99">
        <v>18.699533333333335</v>
      </c>
      <c r="P95" s="100"/>
    </row>
    <row r="96" spans="1:253" s="41" customFormat="1" x14ac:dyDescent="0.2">
      <c r="A96" s="63" t="s">
        <v>814</v>
      </c>
      <c r="B96" s="63">
        <v>3</v>
      </c>
      <c r="C96" s="63" t="s">
        <v>49</v>
      </c>
      <c r="D96" s="163" t="s">
        <v>312</v>
      </c>
      <c r="E96" s="95">
        <v>17.260000000000002</v>
      </c>
      <c r="F96" s="96">
        <v>78</v>
      </c>
      <c r="G96" s="96">
        <v>31.09</v>
      </c>
      <c r="H96" s="97">
        <v>2500000</v>
      </c>
      <c r="I96" s="98"/>
      <c r="J96" s="99">
        <f t="shared" si="6"/>
        <v>24.2502</v>
      </c>
      <c r="K96" s="99">
        <v>19.47016</v>
      </c>
      <c r="L96" s="63"/>
      <c r="M96" s="63"/>
      <c r="N96" s="63"/>
      <c r="O96" s="63"/>
      <c r="P96" s="100"/>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row>
    <row r="97" spans="1:253" x14ac:dyDescent="0.2">
      <c r="A97" s="41" t="s">
        <v>198</v>
      </c>
      <c r="B97" s="41">
        <v>2</v>
      </c>
      <c r="C97" s="41" t="s">
        <v>50</v>
      </c>
      <c r="D97" s="160" t="s">
        <v>314</v>
      </c>
      <c r="E97" s="77">
        <v>2.09</v>
      </c>
      <c r="F97" s="101">
        <v>93</v>
      </c>
      <c r="G97" s="78">
        <v>99.94</v>
      </c>
      <c r="H97" s="79">
        <v>30000</v>
      </c>
      <c r="I97" s="102"/>
      <c r="J97" s="81">
        <f t="shared" si="6"/>
        <v>92.944199999999995</v>
      </c>
      <c r="K97" s="81">
        <v>91.284950000000009</v>
      </c>
      <c r="L97" s="41"/>
      <c r="M97" s="41" t="s">
        <v>197</v>
      </c>
      <c r="N97" s="41"/>
      <c r="O97" s="41"/>
      <c r="P97" s="82"/>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c r="II97" s="41"/>
      <c r="IJ97" s="41"/>
      <c r="IK97" s="41"/>
      <c r="IL97" s="41"/>
      <c r="IM97" s="41"/>
      <c r="IN97" s="41"/>
      <c r="IO97" s="41"/>
      <c r="IP97" s="41"/>
      <c r="IQ97" s="41"/>
      <c r="IR97" s="41"/>
      <c r="IS97" s="41"/>
    </row>
    <row r="98" spans="1:253" s="129" customFormat="1" x14ac:dyDescent="0.2">
      <c r="A98" s="63" t="s">
        <v>831</v>
      </c>
      <c r="B98" s="63">
        <v>3</v>
      </c>
      <c r="C98" s="63" t="s">
        <v>73</v>
      </c>
      <c r="D98" s="163" t="s">
        <v>320</v>
      </c>
      <c r="E98" s="95">
        <v>7.55</v>
      </c>
      <c r="F98" s="96">
        <v>31</v>
      </c>
      <c r="G98" s="96">
        <v>85.89</v>
      </c>
      <c r="H98" s="173">
        <v>64900</v>
      </c>
      <c r="I98" s="98"/>
      <c r="J98" s="99">
        <f>G98*F98/100</f>
        <v>26.625900000000001</v>
      </c>
      <c r="K98" s="99">
        <v>26.625900000000001</v>
      </c>
      <c r="L98" s="63"/>
      <c r="M98" s="63"/>
      <c r="N98" s="63"/>
      <c r="O98" s="63"/>
      <c r="P98" s="100"/>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row>
    <row r="99" spans="1:253" x14ac:dyDescent="0.2">
      <c r="A99" s="63" t="s">
        <v>875</v>
      </c>
      <c r="B99" s="63">
        <v>3</v>
      </c>
      <c r="C99" s="63" t="s">
        <v>27</v>
      </c>
      <c r="D99" s="163" t="s">
        <v>290</v>
      </c>
      <c r="E99" s="95">
        <v>9.7799999999999994</v>
      </c>
      <c r="F99" s="96">
        <v>46</v>
      </c>
      <c r="G99" s="96">
        <v>96.32</v>
      </c>
      <c r="H99" s="97">
        <v>52000</v>
      </c>
      <c r="I99" s="98"/>
      <c r="J99" s="99">
        <f t="shared" si="6"/>
        <v>44.307199999999995</v>
      </c>
      <c r="K99" s="99">
        <v>41.772466666666666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row>
    <row r="100" spans="1:253" s="63" customFormat="1" x14ac:dyDescent="0.2">
      <c r="A100" s="105" t="s">
        <v>549</v>
      </c>
      <c r="B100" s="107">
        <v>1</v>
      </c>
      <c r="C100" s="105" t="s">
        <v>84</v>
      </c>
      <c r="D100" s="164" t="s">
        <v>295</v>
      </c>
      <c r="E100" s="108">
        <v>21.17</v>
      </c>
      <c r="F100" s="106">
        <v>67</v>
      </c>
      <c r="G100" s="106">
        <v>90.53</v>
      </c>
      <c r="H100" s="109">
        <v>520000</v>
      </c>
      <c r="I100" s="84"/>
      <c r="J100" s="53">
        <f t="shared" si="6"/>
        <v>60.655100000000004</v>
      </c>
      <c r="K100" s="53">
        <v>60.655100000000004</v>
      </c>
      <c r="L100" s="50"/>
      <c r="M100" s="50"/>
      <c r="N100" s="50"/>
      <c r="O100" s="50"/>
      <c r="P100" s="85"/>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row>
    <row r="101" spans="1:253" s="41" customFormat="1" x14ac:dyDescent="0.2">
      <c r="A101" s="50" t="s">
        <v>445</v>
      </c>
      <c r="B101" s="50">
        <v>1</v>
      </c>
      <c r="C101" s="50" t="s">
        <v>446</v>
      </c>
      <c r="D101" s="156" t="s">
        <v>447</v>
      </c>
      <c r="E101" s="83">
        <v>51.568607594936708</v>
      </c>
      <c r="F101" s="39">
        <v>90</v>
      </c>
      <c r="G101" s="39">
        <v>75</v>
      </c>
      <c r="H101" s="40">
        <v>1500000</v>
      </c>
      <c r="I101" s="84"/>
      <c r="J101" s="53">
        <f t="shared" si="6"/>
        <v>67.5</v>
      </c>
      <c r="K101" s="53">
        <v>67.5</v>
      </c>
      <c r="L101" s="50"/>
      <c r="M101" s="50"/>
      <c r="N101" s="50"/>
      <c r="O101" s="50"/>
      <c r="P101" s="85"/>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row>
    <row r="102" spans="1:253" s="63" customFormat="1" x14ac:dyDescent="0.2">
      <c r="A102" s="62" t="s">
        <v>509</v>
      </c>
      <c r="B102" s="62">
        <v>4</v>
      </c>
      <c r="C102" s="62" t="s">
        <v>107</v>
      </c>
      <c r="D102" s="162" t="s">
        <v>273</v>
      </c>
      <c r="E102" s="93">
        <v>62.769999999999996</v>
      </c>
      <c r="F102" s="88">
        <v>33</v>
      </c>
      <c r="G102" s="88">
        <v>92.84</v>
      </c>
      <c r="H102" s="89">
        <v>444000</v>
      </c>
      <c r="I102" s="90"/>
      <c r="J102" s="91">
        <f t="shared" si="6"/>
        <v>30.637200000000004</v>
      </c>
      <c r="K102" s="91">
        <v>30.637200000000004</v>
      </c>
      <c r="L102" s="62"/>
      <c r="M102" s="62"/>
      <c r="N102" s="62"/>
      <c r="O102" s="62"/>
      <c r="P102" s="9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row>
    <row r="103" spans="1:253" x14ac:dyDescent="0.2">
      <c r="A103" s="62" t="s">
        <v>876</v>
      </c>
      <c r="B103" s="62">
        <v>4</v>
      </c>
      <c r="C103" s="62" t="s">
        <v>97</v>
      </c>
      <c r="D103" s="162" t="s">
        <v>355</v>
      </c>
      <c r="E103" s="93">
        <v>66.616818181818189</v>
      </c>
      <c r="F103" s="88">
        <v>85</v>
      </c>
      <c r="G103" s="88">
        <v>98.36</v>
      </c>
      <c r="H103" s="89">
        <v>664900</v>
      </c>
      <c r="I103" s="90"/>
      <c r="J103" s="91">
        <f t="shared" si="6"/>
        <v>83.606000000000009</v>
      </c>
      <c r="K103" s="91">
        <v>83.606000000000009</v>
      </c>
      <c r="L103" s="62"/>
      <c r="M103" s="62"/>
      <c r="N103" s="62"/>
      <c r="O103" s="62"/>
      <c r="P103" s="9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row>
    <row r="104" spans="1:253" x14ac:dyDescent="0.2">
      <c r="A104" s="62" t="s">
        <v>560</v>
      </c>
      <c r="B104" s="62">
        <v>4</v>
      </c>
      <c r="C104" s="62" t="s">
        <v>367</v>
      </c>
      <c r="D104" s="162" t="s">
        <v>368</v>
      </c>
      <c r="E104" s="87">
        <v>45.136808236808228</v>
      </c>
      <c r="F104" s="88">
        <v>85</v>
      </c>
      <c r="G104" s="88">
        <v>99.1</v>
      </c>
      <c r="H104" s="89">
        <v>534100</v>
      </c>
      <c r="I104" s="90"/>
      <c r="J104" s="91">
        <f t="shared" si="6"/>
        <v>84.234999999999999</v>
      </c>
      <c r="K104" s="91">
        <v>85</v>
      </c>
      <c r="L104" s="62"/>
      <c r="M104" s="62"/>
      <c r="N104" s="62"/>
      <c r="O104" s="62"/>
      <c r="P104" s="9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row>
    <row r="105" spans="1:253" s="110" customFormat="1" x14ac:dyDescent="0.2">
      <c r="A105" s="62" t="s">
        <v>605</v>
      </c>
      <c r="B105" s="62">
        <v>4</v>
      </c>
      <c r="C105" s="62" t="s">
        <v>369</v>
      </c>
      <c r="D105" s="162" t="s">
        <v>370</v>
      </c>
      <c r="E105" s="87">
        <v>132.81500000000003</v>
      </c>
      <c r="F105" s="88">
        <v>65</v>
      </c>
      <c r="G105" s="88">
        <v>95.46</v>
      </c>
      <c r="H105" s="89">
        <v>485000</v>
      </c>
      <c r="I105" s="90"/>
      <c r="J105" s="91">
        <f t="shared" ref="J105:J142" si="8">G105*F105/100</f>
        <v>62.048999999999999</v>
      </c>
      <c r="K105" s="91">
        <v>62.05</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row>
    <row r="106" spans="1:253" s="41" customFormat="1" x14ac:dyDescent="0.2">
      <c r="A106" s="63" t="s">
        <v>877</v>
      </c>
      <c r="B106" s="63">
        <v>3</v>
      </c>
      <c r="C106" s="63" t="s">
        <v>108</v>
      </c>
      <c r="D106" s="163" t="s">
        <v>318</v>
      </c>
      <c r="E106" s="95">
        <v>52.74</v>
      </c>
      <c r="F106" s="96">
        <v>91</v>
      </c>
      <c r="G106" s="96">
        <v>89.77</v>
      </c>
      <c r="H106" s="118">
        <v>25800</v>
      </c>
      <c r="I106" s="98"/>
      <c r="J106" s="99">
        <f t="shared" si="8"/>
        <v>81.690699999999993</v>
      </c>
      <c r="K106" s="99">
        <v>81.690699999999993</v>
      </c>
      <c r="L106" s="63"/>
      <c r="M106" s="63"/>
      <c r="N106" s="63"/>
      <c r="O106" s="63"/>
      <c r="P106" s="100"/>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row>
    <row r="107" spans="1:253" x14ac:dyDescent="0.2">
      <c r="A107" s="120" t="s">
        <v>388</v>
      </c>
      <c r="B107" s="120">
        <v>3</v>
      </c>
      <c r="C107" s="120" t="s">
        <v>389</v>
      </c>
      <c r="D107" s="167" t="s">
        <v>390</v>
      </c>
      <c r="E107" s="121">
        <v>34.67</v>
      </c>
      <c r="F107" s="122">
        <v>86</v>
      </c>
      <c r="G107" s="122">
        <v>97.16</v>
      </c>
      <c r="H107" s="123">
        <v>54700</v>
      </c>
      <c r="I107" s="124"/>
      <c r="J107" s="125">
        <f t="shared" si="8"/>
        <v>83.557600000000008</v>
      </c>
      <c r="K107" s="125">
        <v>83.56</v>
      </c>
    </row>
    <row r="108" spans="1:253" x14ac:dyDescent="0.2">
      <c r="A108" s="86" t="s">
        <v>878</v>
      </c>
      <c r="B108" s="86">
        <v>4</v>
      </c>
      <c r="C108" s="86" t="s">
        <v>381</v>
      </c>
      <c r="D108" s="161" t="s">
        <v>382</v>
      </c>
      <c r="E108" s="87">
        <v>62.69</v>
      </c>
      <c r="F108" s="88">
        <v>96</v>
      </c>
      <c r="G108" s="88">
        <v>99.99</v>
      </c>
      <c r="H108" s="89">
        <v>620000</v>
      </c>
      <c r="I108" s="90"/>
      <c r="J108" s="91">
        <f t="shared" si="8"/>
        <v>95.990399999999994</v>
      </c>
      <c r="K108" s="91">
        <v>95.99</v>
      </c>
      <c r="L108" s="86"/>
      <c r="M108" s="86"/>
      <c r="N108" s="86"/>
      <c r="O108" s="86"/>
      <c r="P108" s="92"/>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W108" s="86"/>
      <c r="EX108" s="86"/>
      <c r="EY108" s="86"/>
      <c r="EZ108" s="86"/>
      <c r="FA108" s="86"/>
      <c r="FB108" s="86"/>
      <c r="FC108" s="86"/>
      <c r="FD108" s="86"/>
      <c r="FE108" s="86"/>
      <c r="FF108" s="86"/>
      <c r="FG108" s="86"/>
      <c r="FH108" s="86"/>
      <c r="FI108" s="86"/>
      <c r="FJ108" s="86"/>
      <c r="FK108" s="86"/>
      <c r="FL108" s="86"/>
      <c r="FM108" s="86"/>
      <c r="FN108" s="86"/>
      <c r="FO108" s="86"/>
      <c r="FP108" s="86"/>
      <c r="FQ108" s="86"/>
      <c r="FR108" s="86"/>
      <c r="FS108" s="86"/>
      <c r="FT108" s="86"/>
      <c r="FU108" s="86"/>
      <c r="FV108" s="86"/>
      <c r="FW108" s="86"/>
      <c r="FX108" s="86"/>
      <c r="FY108" s="86"/>
      <c r="FZ108" s="86"/>
      <c r="GA108" s="86"/>
      <c r="GB108" s="86"/>
      <c r="GC108" s="86"/>
      <c r="GD108" s="86"/>
      <c r="GE108" s="86"/>
      <c r="GF108" s="86"/>
      <c r="GG108" s="86"/>
      <c r="GH108" s="86"/>
      <c r="GI108" s="86"/>
      <c r="GJ108" s="86"/>
      <c r="GK108" s="86"/>
      <c r="GL108" s="86"/>
      <c r="GM108" s="86"/>
      <c r="GN108" s="86"/>
      <c r="GO108" s="86"/>
      <c r="GP108" s="86"/>
      <c r="GQ108" s="86"/>
      <c r="GR108" s="86"/>
      <c r="GS108" s="86"/>
      <c r="GT108" s="86"/>
      <c r="GU108" s="86"/>
      <c r="GV108" s="86"/>
      <c r="GW108" s="86"/>
      <c r="GX108" s="86"/>
      <c r="GY108" s="86"/>
      <c r="GZ108" s="86"/>
      <c r="HA108" s="86"/>
      <c r="HB108" s="86"/>
      <c r="HC108" s="86"/>
      <c r="HD108" s="86"/>
      <c r="HE108" s="86"/>
      <c r="HF108" s="86"/>
      <c r="HG108" s="86"/>
      <c r="HH108" s="86"/>
      <c r="HI108" s="86"/>
      <c r="HJ108" s="86"/>
      <c r="HK108" s="86"/>
      <c r="HL108" s="86"/>
      <c r="HM108" s="86"/>
      <c r="HN108" s="86"/>
      <c r="HO108" s="86"/>
      <c r="HP108" s="86"/>
      <c r="HQ108" s="86"/>
      <c r="HR108" s="86"/>
      <c r="HS108" s="86"/>
      <c r="HT108" s="86"/>
      <c r="HU108" s="86"/>
      <c r="HV108" s="86"/>
      <c r="HW108" s="86"/>
      <c r="HX108" s="86"/>
      <c r="HY108" s="86"/>
      <c r="HZ108" s="86"/>
      <c r="IA108" s="86"/>
      <c r="IB108" s="86"/>
      <c r="IC108" s="86"/>
      <c r="ID108" s="86"/>
      <c r="IE108" s="86"/>
      <c r="IF108" s="86"/>
      <c r="IG108" s="86"/>
      <c r="IH108" s="86"/>
      <c r="II108" s="86"/>
      <c r="IJ108" s="86"/>
      <c r="IK108" s="86"/>
      <c r="IL108" s="86"/>
      <c r="IM108" s="86"/>
      <c r="IN108" s="86"/>
      <c r="IO108" s="86"/>
      <c r="IP108" s="86"/>
      <c r="IQ108" s="86"/>
      <c r="IR108" s="86"/>
      <c r="IS108" s="86"/>
    </row>
    <row r="109" spans="1:253" s="41" customFormat="1" x14ac:dyDescent="0.2">
      <c r="A109" s="50" t="s">
        <v>879</v>
      </c>
      <c r="B109" s="50">
        <v>1</v>
      </c>
      <c r="C109" s="50" t="s">
        <v>418</v>
      </c>
      <c r="D109" s="156" t="s">
        <v>419</v>
      </c>
      <c r="E109" s="51">
        <v>18</v>
      </c>
      <c r="F109" s="39">
        <v>74</v>
      </c>
      <c r="G109" s="39">
        <v>98.86</v>
      </c>
      <c r="H109" s="40">
        <v>175000</v>
      </c>
      <c r="I109" s="84"/>
      <c r="J109" s="53">
        <f t="shared" si="8"/>
        <v>73.156400000000005</v>
      </c>
      <c r="K109" s="53">
        <v>73.156400000000005</v>
      </c>
      <c r="L109" s="50"/>
      <c r="M109" s="94"/>
      <c r="N109" s="94"/>
      <c r="O109" s="50"/>
      <c r="P109" s="85"/>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row>
    <row r="110" spans="1:253" s="63" customFormat="1" x14ac:dyDescent="0.2">
      <c r="A110" s="50" t="s">
        <v>521</v>
      </c>
      <c r="B110" s="50">
        <v>1</v>
      </c>
      <c r="C110" s="50" t="s">
        <v>455</v>
      </c>
      <c r="D110" s="156" t="s">
        <v>454</v>
      </c>
      <c r="E110" s="51">
        <v>14.29</v>
      </c>
      <c r="F110" s="39">
        <v>86</v>
      </c>
      <c r="G110" s="39">
        <v>96.02</v>
      </c>
      <c r="H110" s="40">
        <v>175000</v>
      </c>
      <c r="I110" s="84"/>
      <c r="J110" s="53">
        <f t="shared" si="8"/>
        <v>82.577199999999991</v>
      </c>
      <c r="K110" s="53">
        <v>85.412025</v>
      </c>
      <c r="L110" s="50"/>
      <c r="M110" s="50" t="s">
        <v>110</v>
      </c>
      <c r="N110" s="50" t="s">
        <v>421</v>
      </c>
      <c r="O110" s="50"/>
      <c r="P110" s="85"/>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row>
    <row r="111" spans="1:253" s="41" customFormat="1" x14ac:dyDescent="0.2">
      <c r="A111" s="63" t="s">
        <v>591</v>
      </c>
      <c r="B111" s="63">
        <v>3</v>
      </c>
      <c r="C111" s="63" t="s">
        <v>105</v>
      </c>
      <c r="D111" s="163" t="s">
        <v>323</v>
      </c>
      <c r="E111" s="95">
        <v>20.98</v>
      </c>
      <c r="F111" s="96">
        <v>71</v>
      </c>
      <c r="G111" s="96">
        <v>99.83</v>
      </c>
      <c r="H111" s="97">
        <v>25790</v>
      </c>
      <c r="I111" s="98"/>
      <c r="J111" s="99">
        <f t="shared" si="8"/>
        <v>70.879300000000001</v>
      </c>
      <c r="K111" s="99">
        <v>70.879300000000001</v>
      </c>
      <c r="L111" s="63"/>
      <c r="M111" s="63"/>
      <c r="N111" s="63"/>
      <c r="O111" s="63"/>
      <c r="P111" s="100"/>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row>
    <row r="112" spans="1:253" x14ac:dyDescent="0.2">
      <c r="A112" s="63" t="s">
        <v>880</v>
      </c>
      <c r="B112" s="63">
        <v>3</v>
      </c>
      <c r="C112" s="63" t="s">
        <v>57</v>
      </c>
      <c r="D112" s="163" t="s">
        <v>325</v>
      </c>
      <c r="E112" s="95">
        <v>17.399999999999999</v>
      </c>
      <c r="F112" s="96">
        <v>85</v>
      </c>
      <c r="G112" s="96">
        <v>96.65</v>
      </c>
      <c r="H112" s="97">
        <v>42796</v>
      </c>
      <c r="I112" s="98"/>
      <c r="J112" s="99">
        <f t="shared" si="8"/>
        <v>82.152500000000003</v>
      </c>
      <c r="K112" s="99">
        <v>82.152500000000003</v>
      </c>
      <c r="L112" s="63"/>
      <c r="M112" s="63"/>
      <c r="N112" s="63"/>
      <c r="O112" s="63"/>
      <c r="P112" s="100"/>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row>
    <row r="113" spans="1:253" s="41" customFormat="1" x14ac:dyDescent="0.2">
      <c r="A113" s="41" t="s">
        <v>504</v>
      </c>
      <c r="B113" s="41">
        <v>2</v>
      </c>
      <c r="C113" s="41" t="s">
        <v>9</v>
      </c>
      <c r="D113" s="160" t="s">
        <v>271</v>
      </c>
      <c r="E113" s="77">
        <v>14.01</v>
      </c>
      <c r="F113" s="78">
        <v>92</v>
      </c>
      <c r="G113" s="78">
        <v>99.48</v>
      </c>
      <c r="H113" s="79">
        <v>58500</v>
      </c>
      <c r="I113" s="80"/>
      <c r="J113" s="81">
        <f t="shared" si="8"/>
        <v>91.521599999999992</v>
      </c>
      <c r="K113" s="81">
        <v>91.521599999999992</v>
      </c>
      <c r="P113" s="82"/>
    </row>
    <row r="114" spans="1:253" s="63" customFormat="1" x14ac:dyDescent="0.2">
      <c r="A114" s="41" t="s">
        <v>63</v>
      </c>
      <c r="B114" s="41">
        <v>2</v>
      </c>
      <c r="C114" s="41" t="s">
        <v>64</v>
      </c>
      <c r="D114" s="160" t="s">
        <v>331</v>
      </c>
      <c r="E114" s="77">
        <v>12.96</v>
      </c>
      <c r="F114" s="78">
        <v>91</v>
      </c>
      <c r="G114" s="78">
        <v>98.59</v>
      </c>
      <c r="H114" s="79">
        <v>28242.612752721619</v>
      </c>
      <c r="I114" s="80"/>
      <c r="J114" s="81">
        <f t="shared" si="8"/>
        <v>89.71690000000001</v>
      </c>
      <c r="K114" s="81">
        <v>76.667666666666676</v>
      </c>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c r="EI114" s="41"/>
      <c r="EJ114" s="41"/>
      <c r="EK114" s="41"/>
      <c r="EL114" s="41"/>
      <c r="EM114" s="41"/>
      <c r="EN114" s="41"/>
      <c r="EO114" s="41"/>
      <c r="EP114" s="41"/>
      <c r="EQ114" s="41"/>
      <c r="ER114" s="41"/>
      <c r="ES114" s="41"/>
      <c r="ET114" s="41"/>
      <c r="EU114" s="41"/>
      <c r="EV114" s="41"/>
      <c r="EW114" s="41"/>
      <c r="EX114" s="41"/>
      <c r="EY114" s="41"/>
      <c r="EZ114" s="41"/>
      <c r="FA114" s="41"/>
      <c r="FB114" s="41"/>
      <c r="FC114" s="41"/>
      <c r="FD114" s="41"/>
      <c r="FE114" s="41"/>
      <c r="FF114" s="41"/>
      <c r="FG114" s="41"/>
      <c r="FH114" s="41"/>
      <c r="FI114" s="41"/>
      <c r="FJ114" s="41"/>
      <c r="FK114" s="41"/>
      <c r="FL114" s="41"/>
      <c r="FM114" s="41"/>
      <c r="FN114" s="41"/>
      <c r="FO114" s="41"/>
      <c r="FP114" s="41"/>
      <c r="FQ114" s="41"/>
      <c r="FR114" s="41"/>
      <c r="FS114" s="41"/>
      <c r="FT114" s="41"/>
      <c r="FU114" s="41"/>
      <c r="FV114" s="41"/>
      <c r="FW114" s="41"/>
      <c r="FX114" s="41"/>
      <c r="FY114" s="41"/>
      <c r="FZ114" s="41"/>
      <c r="GA114" s="41"/>
      <c r="GB114" s="41"/>
      <c r="GC114" s="41"/>
      <c r="GD114" s="41"/>
      <c r="GE114" s="41"/>
      <c r="GF114" s="41"/>
      <c r="GG114" s="41"/>
      <c r="GH114" s="41"/>
      <c r="GI114" s="41"/>
      <c r="GJ114" s="41"/>
      <c r="GK114" s="41"/>
      <c r="GL114" s="41"/>
      <c r="GM114" s="41"/>
      <c r="GN114" s="41"/>
      <c r="GO114" s="41"/>
      <c r="GP114" s="41"/>
      <c r="GQ114" s="41"/>
      <c r="GR114" s="41"/>
      <c r="GS114" s="41"/>
      <c r="GT114" s="41"/>
      <c r="GU114" s="41"/>
      <c r="GV114" s="41"/>
      <c r="GW114" s="41"/>
      <c r="GX114" s="41"/>
      <c r="GY114" s="41"/>
      <c r="GZ114" s="41"/>
      <c r="HA114" s="41"/>
      <c r="HB114" s="41"/>
      <c r="HC114" s="41"/>
      <c r="HD114" s="41"/>
      <c r="HE114" s="41"/>
      <c r="HF114" s="41"/>
      <c r="HG114" s="41"/>
      <c r="HH114" s="41"/>
      <c r="HI114" s="41"/>
      <c r="HJ114" s="41"/>
      <c r="HK114" s="41"/>
      <c r="HL114" s="41"/>
      <c r="HM114" s="41"/>
      <c r="HN114" s="41"/>
      <c r="HO114" s="41"/>
      <c r="HP114" s="41"/>
      <c r="HQ114" s="41"/>
      <c r="HR114" s="41"/>
      <c r="HS114" s="41"/>
      <c r="HT114" s="41"/>
      <c r="HU114" s="41"/>
      <c r="HV114" s="41"/>
      <c r="HW114" s="41"/>
      <c r="HX114" s="41"/>
      <c r="HY114" s="41"/>
      <c r="HZ114" s="41"/>
      <c r="IA114" s="41"/>
      <c r="IB114" s="41"/>
      <c r="IC114" s="41"/>
      <c r="ID114" s="41"/>
      <c r="IE114" s="41"/>
      <c r="IF114" s="41"/>
      <c r="IG114" s="41"/>
      <c r="IH114" s="41"/>
      <c r="II114" s="41"/>
      <c r="IJ114" s="41"/>
      <c r="IK114" s="41"/>
      <c r="IL114" s="41"/>
      <c r="IM114" s="41"/>
      <c r="IN114" s="41"/>
      <c r="IO114" s="41"/>
      <c r="IP114" s="41"/>
      <c r="IQ114" s="41"/>
      <c r="IR114" s="41"/>
      <c r="IS114" s="41"/>
    </row>
    <row r="115" spans="1:253" x14ac:dyDescent="0.2">
      <c r="A115" s="41" t="s">
        <v>612</v>
      </c>
      <c r="B115" s="41">
        <v>2</v>
      </c>
      <c r="C115" s="41" t="s">
        <v>78</v>
      </c>
      <c r="D115" s="160" t="s">
        <v>338</v>
      </c>
      <c r="E115" s="77">
        <v>1.91</v>
      </c>
      <c r="F115" s="78">
        <v>88</v>
      </c>
      <c r="G115" s="78">
        <v>99.46</v>
      </c>
      <c r="H115" s="79">
        <v>260000</v>
      </c>
      <c r="I115" s="80"/>
      <c r="J115" s="81">
        <f t="shared" si="8"/>
        <v>87.524799999999999</v>
      </c>
      <c r="K115" s="81">
        <v>89.614733333333334</v>
      </c>
      <c r="L115" s="41"/>
      <c r="M115" s="41"/>
      <c r="N115" s="41"/>
      <c r="O115" s="41"/>
      <c r="P115" s="82"/>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c r="FG115" s="41"/>
      <c r="FH115" s="41"/>
      <c r="FI115" s="41"/>
      <c r="FJ115" s="41"/>
      <c r="FK115" s="41"/>
      <c r="FL115" s="41"/>
      <c r="FM115" s="41"/>
      <c r="FN115" s="41"/>
      <c r="FO115" s="41"/>
      <c r="FP115" s="41"/>
      <c r="FQ115" s="41"/>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41"/>
      <c r="GO115" s="41"/>
      <c r="GP115" s="41"/>
      <c r="GQ115" s="41"/>
      <c r="GR115" s="41"/>
      <c r="GS115" s="41"/>
      <c r="GT115" s="41"/>
      <c r="GU115" s="41"/>
      <c r="GV115" s="41"/>
      <c r="GW115" s="41"/>
      <c r="GX115" s="41"/>
      <c r="GY115" s="41"/>
      <c r="GZ115" s="41"/>
      <c r="HA115" s="41"/>
      <c r="HB115" s="41"/>
      <c r="HC115" s="41"/>
      <c r="HD115" s="41"/>
      <c r="HE115" s="41"/>
      <c r="HF115" s="41"/>
      <c r="HG115" s="41"/>
      <c r="HH115" s="41"/>
      <c r="HI115" s="41"/>
      <c r="HJ115" s="41"/>
      <c r="HK115" s="41"/>
      <c r="HL115" s="41"/>
      <c r="HM115" s="41"/>
      <c r="HN115" s="41"/>
      <c r="HO115" s="41"/>
      <c r="HP115" s="41"/>
      <c r="HQ115" s="41"/>
      <c r="HR115" s="41"/>
      <c r="HS115" s="41"/>
      <c r="HT115" s="41"/>
      <c r="HU115" s="41"/>
      <c r="HV115" s="41"/>
      <c r="HW115" s="41"/>
      <c r="HX115" s="41"/>
      <c r="HY115" s="41"/>
      <c r="HZ115" s="41"/>
      <c r="IA115" s="41"/>
      <c r="IB115" s="41"/>
      <c r="IC115" s="41"/>
      <c r="ID115" s="41"/>
      <c r="IE115" s="41"/>
      <c r="IF115" s="41"/>
      <c r="IG115" s="41"/>
      <c r="IH115" s="41"/>
      <c r="II115" s="41"/>
      <c r="IJ115" s="41"/>
      <c r="IK115" s="41"/>
      <c r="IL115" s="41"/>
      <c r="IM115" s="41"/>
      <c r="IN115" s="41"/>
      <c r="IO115" s="41"/>
      <c r="IP115" s="41"/>
      <c r="IQ115" s="41"/>
      <c r="IR115" s="41"/>
      <c r="IS115" s="41"/>
    </row>
    <row r="116" spans="1:253" x14ac:dyDescent="0.2">
      <c r="A116" s="41" t="s">
        <v>881</v>
      </c>
      <c r="B116" s="41">
        <v>2</v>
      </c>
      <c r="C116" s="41" t="s">
        <v>67</v>
      </c>
      <c r="D116" s="160" t="s">
        <v>334</v>
      </c>
      <c r="E116" s="77">
        <v>61.3</v>
      </c>
      <c r="F116" s="78">
        <v>83</v>
      </c>
      <c r="G116" s="78">
        <v>93.12</v>
      </c>
      <c r="H116" s="79">
        <v>33600</v>
      </c>
      <c r="I116" s="80"/>
      <c r="J116" s="81">
        <f t="shared" si="8"/>
        <v>77.289600000000007</v>
      </c>
      <c r="K116" s="81">
        <v>81.609750000000005</v>
      </c>
      <c r="L116" s="41"/>
      <c r="M116" s="41" t="s">
        <v>222</v>
      </c>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c r="FG116" s="41"/>
      <c r="FH116" s="41"/>
      <c r="FI116" s="41"/>
      <c r="FJ116" s="41"/>
      <c r="FK116" s="41"/>
      <c r="FL116" s="41"/>
      <c r="FM116" s="41"/>
      <c r="FN116" s="41"/>
      <c r="FO116" s="41"/>
      <c r="FP116" s="41"/>
      <c r="FQ116" s="41"/>
      <c r="FR116" s="41"/>
      <c r="FS116" s="41"/>
      <c r="FT116" s="41"/>
      <c r="FU116" s="41"/>
      <c r="FV116" s="41"/>
      <c r="FW116" s="41"/>
      <c r="FX116" s="41"/>
      <c r="FY116" s="41"/>
      <c r="FZ116" s="41"/>
      <c r="GA116" s="41"/>
      <c r="GB116" s="41"/>
      <c r="GC116" s="41"/>
      <c r="GD116" s="41"/>
      <c r="GE116" s="41"/>
      <c r="GF116" s="41"/>
      <c r="GG116" s="41"/>
      <c r="GH116" s="41"/>
      <c r="GI116" s="41"/>
      <c r="GJ116" s="41"/>
      <c r="GK116" s="41"/>
      <c r="GL116" s="41"/>
      <c r="GM116" s="41"/>
      <c r="GN116" s="41"/>
      <c r="GO116" s="41"/>
      <c r="GP116" s="41"/>
      <c r="GQ116" s="41"/>
      <c r="GR116" s="41"/>
      <c r="GS116" s="41"/>
      <c r="GT116" s="41"/>
      <c r="GU116" s="41"/>
      <c r="GV116" s="41"/>
      <c r="GW116" s="41"/>
      <c r="GX116" s="41"/>
      <c r="GY116" s="41"/>
      <c r="GZ116" s="41"/>
      <c r="HA116" s="41"/>
      <c r="HB116" s="41"/>
      <c r="HC116" s="41"/>
      <c r="HD116" s="41"/>
      <c r="HE116" s="41"/>
      <c r="HF116" s="41"/>
      <c r="HG116" s="41"/>
      <c r="HH116" s="41"/>
      <c r="HI116" s="41"/>
      <c r="HJ116" s="41"/>
      <c r="HK116" s="41"/>
      <c r="HL116" s="41"/>
      <c r="HM116" s="41"/>
      <c r="HN116" s="41"/>
      <c r="HO116" s="41"/>
      <c r="HP116" s="41"/>
      <c r="HQ116" s="41"/>
      <c r="HR116" s="41"/>
      <c r="HS116" s="41"/>
      <c r="HT116" s="41"/>
      <c r="HU116" s="41"/>
      <c r="HV116" s="41"/>
      <c r="HW116" s="41"/>
      <c r="HX116" s="41"/>
      <c r="HY116" s="41"/>
      <c r="HZ116" s="41"/>
      <c r="IA116" s="41"/>
      <c r="IB116" s="41"/>
      <c r="IC116" s="41"/>
      <c r="ID116" s="41"/>
      <c r="IE116" s="41"/>
      <c r="IF116" s="41"/>
      <c r="IG116" s="41"/>
      <c r="IH116" s="41"/>
      <c r="II116" s="41"/>
      <c r="IJ116" s="41"/>
      <c r="IK116" s="41"/>
      <c r="IL116" s="41"/>
      <c r="IM116" s="41"/>
      <c r="IN116" s="41"/>
      <c r="IO116" s="41"/>
      <c r="IP116" s="41"/>
      <c r="IQ116" s="41"/>
      <c r="IR116" s="41"/>
      <c r="IS116" s="41"/>
    </row>
    <row r="117" spans="1:253" s="63" customFormat="1" x14ac:dyDescent="0.2">
      <c r="A117" s="86" t="s">
        <v>882</v>
      </c>
      <c r="B117" s="86">
        <v>4</v>
      </c>
      <c r="C117" s="86" t="s">
        <v>437</v>
      </c>
      <c r="D117" s="161" t="s">
        <v>438</v>
      </c>
      <c r="E117" s="87">
        <v>57.414851506601075</v>
      </c>
      <c r="F117" s="88">
        <v>87</v>
      </c>
      <c r="G117" s="88">
        <v>99.95</v>
      </c>
      <c r="H117" s="89">
        <v>216000</v>
      </c>
      <c r="I117" s="90"/>
      <c r="J117" s="91">
        <f t="shared" si="8"/>
        <v>86.956499999999991</v>
      </c>
      <c r="K117" s="91">
        <v>86.956499999999991</v>
      </c>
      <c r="L117" s="86"/>
      <c r="M117" s="86"/>
      <c r="N117" s="86"/>
      <c r="O117" s="86"/>
      <c r="P117" s="92"/>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86"/>
      <c r="DG117" s="86"/>
      <c r="DH117" s="86"/>
      <c r="DI117" s="86"/>
      <c r="DJ117" s="86"/>
      <c r="DK117" s="86"/>
      <c r="DL117" s="86"/>
      <c r="DM117" s="86"/>
      <c r="DN117" s="86"/>
      <c r="DO117" s="86"/>
      <c r="DP117" s="86"/>
      <c r="DQ117" s="86"/>
      <c r="DR117" s="86"/>
      <c r="DS117" s="86"/>
      <c r="DT117" s="86"/>
      <c r="DU117" s="86"/>
      <c r="DV117" s="86"/>
      <c r="DW117" s="86"/>
      <c r="DX117" s="86"/>
      <c r="DY117" s="86"/>
      <c r="DZ117" s="86"/>
      <c r="EA117" s="86"/>
      <c r="EB117" s="86"/>
      <c r="EC117" s="86"/>
      <c r="ED117" s="86"/>
      <c r="EE117" s="86"/>
      <c r="EF117" s="86"/>
      <c r="EG117" s="86"/>
      <c r="EH117" s="86"/>
      <c r="EI117" s="86"/>
      <c r="EJ117" s="86"/>
      <c r="EK117" s="86"/>
      <c r="EL117" s="86"/>
      <c r="EM117" s="86"/>
      <c r="EN117" s="86"/>
      <c r="EO117" s="86"/>
      <c r="EP117" s="86"/>
      <c r="EQ117" s="86"/>
      <c r="ER117" s="86"/>
      <c r="ES117" s="86"/>
      <c r="ET117" s="86"/>
      <c r="EU117" s="86"/>
      <c r="EV117" s="86"/>
      <c r="EW117" s="86"/>
      <c r="EX117" s="86"/>
      <c r="EY117" s="86"/>
      <c r="EZ117" s="86"/>
      <c r="FA117" s="86"/>
      <c r="FB117" s="86"/>
      <c r="FC117" s="86"/>
      <c r="FD117" s="86"/>
      <c r="FE117" s="86"/>
      <c r="FF117" s="86"/>
      <c r="FG117" s="86"/>
      <c r="FH117" s="86"/>
      <c r="FI117" s="86"/>
      <c r="FJ117" s="86"/>
      <c r="FK117" s="86"/>
      <c r="FL117" s="86"/>
      <c r="FM117" s="86"/>
      <c r="FN117" s="86"/>
      <c r="FO117" s="86"/>
      <c r="FP117" s="86"/>
      <c r="FQ117" s="86"/>
      <c r="FR117" s="86"/>
      <c r="FS117" s="86"/>
      <c r="FT117" s="86"/>
      <c r="FU117" s="86"/>
      <c r="FV117" s="86"/>
      <c r="FW117" s="86"/>
      <c r="FX117" s="86"/>
      <c r="FY117" s="86"/>
      <c r="FZ117" s="86"/>
      <c r="GA117" s="86"/>
      <c r="GB117" s="86"/>
      <c r="GC117" s="86"/>
      <c r="GD117" s="86"/>
      <c r="GE117" s="86"/>
      <c r="GF117" s="86"/>
      <c r="GG117" s="86"/>
      <c r="GH117" s="86"/>
      <c r="GI117" s="86"/>
      <c r="GJ117" s="86"/>
      <c r="GK117" s="86"/>
      <c r="GL117" s="86"/>
      <c r="GM117" s="86"/>
      <c r="GN117" s="86"/>
      <c r="GO117" s="86"/>
      <c r="GP117" s="86"/>
      <c r="GQ117" s="86"/>
      <c r="GR117" s="86"/>
      <c r="GS117" s="86"/>
      <c r="GT117" s="86"/>
      <c r="GU117" s="86"/>
      <c r="GV117" s="86"/>
      <c r="GW117" s="86"/>
      <c r="GX117" s="86"/>
      <c r="GY117" s="86"/>
      <c r="GZ117" s="86"/>
      <c r="HA117" s="86"/>
      <c r="HB117" s="86"/>
      <c r="HC117" s="86"/>
      <c r="HD117" s="86"/>
      <c r="HE117" s="86"/>
      <c r="HF117" s="86"/>
      <c r="HG117" s="86"/>
      <c r="HH117" s="86"/>
      <c r="HI117" s="86"/>
      <c r="HJ117" s="86"/>
      <c r="HK117" s="86"/>
      <c r="HL117" s="86"/>
      <c r="HM117" s="86"/>
      <c r="HN117" s="86"/>
      <c r="HO117" s="86"/>
      <c r="HP117" s="86"/>
      <c r="HQ117" s="86"/>
      <c r="HR117" s="86"/>
      <c r="HS117" s="86"/>
      <c r="HT117" s="86"/>
      <c r="HU117" s="86"/>
      <c r="HV117" s="86"/>
      <c r="HW117" s="86"/>
      <c r="HX117" s="86"/>
      <c r="HY117" s="86"/>
      <c r="HZ117" s="86"/>
      <c r="IA117" s="86"/>
      <c r="IB117" s="86"/>
      <c r="IC117" s="86"/>
      <c r="ID117" s="86"/>
      <c r="IE117" s="86"/>
      <c r="IF117" s="86"/>
      <c r="IG117" s="86"/>
      <c r="IH117" s="86"/>
      <c r="II117" s="86"/>
      <c r="IJ117" s="86"/>
      <c r="IK117" s="86"/>
      <c r="IL117" s="86"/>
      <c r="IM117" s="86"/>
      <c r="IN117" s="86"/>
      <c r="IO117" s="86"/>
      <c r="IP117" s="86"/>
      <c r="IQ117" s="86"/>
      <c r="IR117" s="86"/>
      <c r="IS117" s="86"/>
    </row>
    <row r="118" spans="1:253" s="63" customFormat="1" x14ac:dyDescent="0.2">
      <c r="A118" s="50" t="s">
        <v>220</v>
      </c>
      <c r="B118" s="50">
        <v>1</v>
      </c>
      <c r="C118" s="50" t="s">
        <v>65</v>
      </c>
      <c r="D118" s="156" t="s">
        <v>332</v>
      </c>
      <c r="E118" s="83">
        <v>1.5428571428571429</v>
      </c>
      <c r="F118" s="39">
        <v>81</v>
      </c>
      <c r="G118" s="39">
        <v>99.84</v>
      </c>
      <c r="H118" s="40">
        <v>1095626</v>
      </c>
      <c r="I118" s="84"/>
      <c r="J118" s="53">
        <f t="shared" si="8"/>
        <v>80.870400000000004</v>
      </c>
      <c r="K118" s="53">
        <v>80.870400000000004</v>
      </c>
      <c r="L118" s="50"/>
      <c r="M118" s="50"/>
      <c r="N118" s="50"/>
      <c r="O118" s="50"/>
      <c r="P118" s="85"/>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row>
    <row r="119" spans="1:253" s="134" customFormat="1" x14ac:dyDescent="0.2">
      <c r="A119" s="41" t="s">
        <v>512</v>
      </c>
      <c r="B119" s="41">
        <v>2</v>
      </c>
      <c r="C119" s="41" t="s">
        <v>13</v>
      </c>
      <c r="D119" s="160" t="s">
        <v>275</v>
      </c>
      <c r="E119" s="77">
        <v>5.14</v>
      </c>
      <c r="F119" s="78">
        <v>81</v>
      </c>
      <c r="G119" s="78">
        <v>98.86</v>
      </c>
      <c r="H119" s="174">
        <v>401769.91150442476</v>
      </c>
      <c r="I119" s="80"/>
      <c r="J119" s="81">
        <f t="shared" si="8"/>
        <v>80.076599999999999</v>
      </c>
      <c r="K119" s="81">
        <v>80.076599999999999</v>
      </c>
      <c r="L119" s="41"/>
      <c r="M119" s="41"/>
      <c r="N119" s="41"/>
      <c r="O119" s="41"/>
      <c r="P119" s="82"/>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c r="FG119" s="41"/>
      <c r="FH119" s="41"/>
      <c r="FI119" s="41"/>
      <c r="FJ119" s="41"/>
      <c r="FK119" s="41"/>
      <c r="FL119" s="41"/>
      <c r="FM119" s="41"/>
      <c r="FN119" s="41"/>
      <c r="FO119" s="41"/>
      <c r="FP119" s="41"/>
      <c r="FQ119" s="41"/>
      <c r="FR119" s="41"/>
      <c r="FS119" s="41"/>
      <c r="FT119" s="41"/>
      <c r="FU119" s="41"/>
      <c r="FV119" s="41"/>
      <c r="FW119" s="41"/>
      <c r="FX119" s="41"/>
      <c r="FY119" s="41"/>
      <c r="FZ119" s="41"/>
      <c r="GA119" s="41"/>
      <c r="GB119" s="41"/>
      <c r="GC119" s="41"/>
      <c r="GD119" s="41"/>
      <c r="GE119" s="41"/>
      <c r="GF119" s="41"/>
      <c r="GG119" s="41"/>
      <c r="GH119" s="41"/>
      <c r="GI119" s="41"/>
      <c r="GJ119" s="41"/>
      <c r="GK119" s="41"/>
      <c r="GL119" s="41"/>
      <c r="GM119" s="41"/>
      <c r="GN119" s="41"/>
      <c r="GO119" s="41"/>
      <c r="GP119" s="41"/>
      <c r="GQ119" s="41"/>
      <c r="GR119" s="41"/>
      <c r="GS119" s="41"/>
      <c r="GT119" s="41"/>
      <c r="GU119" s="41"/>
      <c r="GV119" s="41"/>
      <c r="GW119" s="41"/>
      <c r="GX119" s="41"/>
      <c r="GY119" s="41"/>
      <c r="GZ119" s="41"/>
      <c r="HA119" s="41"/>
      <c r="HB119" s="41"/>
      <c r="HC119" s="41"/>
      <c r="HD119" s="41"/>
      <c r="HE119" s="41"/>
      <c r="HF119" s="41"/>
      <c r="HG119" s="41"/>
      <c r="HH119" s="41"/>
      <c r="HI119" s="41"/>
      <c r="HJ119" s="41"/>
      <c r="HK119" s="41"/>
      <c r="HL119" s="41"/>
      <c r="HM119" s="41"/>
      <c r="HN119" s="41"/>
      <c r="HO119" s="41"/>
      <c r="HP119" s="41"/>
      <c r="HQ119" s="41"/>
      <c r="HR119" s="41"/>
      <c r="HS119" s="41"/>
      <c r="HT119" s="41"/>
      <c r="HU119" s="41"/>
      <c r="HV119" s="41"/>
      <c r="HW119" s="41"/>
      <c r="HX119" s="41"/>
      <c r="HY119" s="41"/>
      <c r="HZ119" s="41"/>
      <c r="IA119" s="41"/>
      <c r="IB119" s="41"/>
      <c r="IC119" s="41"/>
      <c r="ID119" s="41"/>
      <c r="IE119" s="41"/>
      <c r="IF119" s="41"/>
      <c r="IG119" s="41"/>
      <c r="IH119" s="41"/>
      <c r="II119" s="41"/>
      <c r="IJ119" s="41"/>
      <c r="IK119" s="41"/>
      <c r="IL119" s="41"/>
      <c r="IM119" s="41"/>
      <c r="IN119" s="41"/>
      <c r="IO119" s="41"/>
      <c r="IP119" s="41"/>
      <c r="IQ119" s="41"/>
      <c r="IR119" s="41"/>
      <c r="IS119" s="41"/>
    </row>
    <row r="120" spans="1:253" s="41" customFormat="1" x14ac:dyDescent="0.2">
      <c r="A120" s="139" t="s">
        <v>883</v>
      </c>
      <c r="B120" s="139">
        <v>1</v>
      </c>
      <c r="C120" s="50"/>
      <c r="D120" s="156" t="s">
        <v>401</v>
      </c>
      <c r="E120" s="141">
        <v>2</v>
      </c>
      <c r="F120" s="142">
        <v>99</v>
      </c>
      <c r="G120" s="142">
        <v>93.06</v>
      </c>
      <c r="H120" s="143">
        <v>13000</v>
      </c>
      <c r="I120" s="84"/>
      <c r="J120" s="144">
        <f t="shared" si="8"/>
        <v>92.129400000000004</v>
      </c>
      <c r="K120" s="144">
        <v>92.129400000000004</v>
      </c>
      <c r="L120" s="50"/>
      <c r="M120" s="50" t="s">
        <v>400</v>
      </c>
      <c r="N120" s="50"/>
      <c r="O120" s="50"/>
      <c r="P120" s="85"/>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row>
    <row r="121" spans="1:253" x14ac:dyDescent="0.2">
      <c r="A121" s="41" t="s">
        <v>503</v>
      </c>
      <c r="B121" s="41">
        <v>2</v>
      </c>
      <c r="C121" s="41" t="s">
        <v>95</v>
      </c>
      <c r="D121" s="160" t="s">
        <v>270</v>
      </c>
      <c r="E121" s="77">
        <v>65.650000000000006</v>
      </c>
      <c r="F121" s="78">
        <v>88</v>
      </c>
      <c r="G121" s="78">
        <v>99.62</v>
      </c>
      <c r="H121" s="79">
        <v>33000</v>
      </c>
      <c r="I121" s="80"/>
      <c r="J121" s="81">
        <f t="shared" si="8"/>
        <v>87.665600000000012</v>
      </c>
      <c r="K121" s="81">
        <v>87.665600000000012</v>
      </c>
      <c r="L121" s="41"/>
      <c r="M121" s="41"/>
      <c r="N121" s="41"/>
      <c r="O121" s="41"/>
      <c r="P121" s="82"/>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c r="FG121" s="41"/>
      <c r="FH121" s="41"/>
      <c r="FI121" s="41"/>
      <c r="FJ121" s="41"/>
      <c r="FK121" s="41"/>
      <c r="FL121" s="41"/>
      <c r="FM121" s="41"/>
      <c r="FN121" s="41"/>
      <c r="FO121" s="41"/>
      <c r="FP121" s="41"/>
      <c r="FQ121" s="41"/>
      <c r="FR121" s="41"/>
      <c r="FS121" s="41"/>
      <c r="FT121" s="41"/>
      <c r="FU121" s="41"/>
      <c r="FV121" s="41"/>
      <c r="FW121" s="41"/>
      <c r="FX121" s="41"/>
      <c r="FY121" s="41"/>
      <c r="FZ121" s="41"/>
      <c r="GA121" s="41"/>
      <c r="GB121" s="41"/>
      <c r="GC121" s="41"/>
      <c r="GD121" s="41"/>
      <c r="GE121" s="41"/>
      <c r="GF121" s="41"/>
      <c r="GG121" s="41"/>
      <c r="GH121" s="41"/>
      <c r="GI121" s="41"/>
      <c r="GJ121" s="41"/>
      <c r="GK121" s="41"/>
      <c r="GL121" s="41"/>
      <c r="GM121" s="41"/>
      <c r="GN121" s="41"/>
      <c r="GO121" s="41"/>
      <c r="GP121" s="41"/>
      <c r="GQ121" s="41"/>
      <c r="GR121" s="41"/>
      <c r="GS121" s="41"/>
      <c r="GT121" s="41"/>
      <c r="GU121" s="41"/>
      <c r="GV121" s="41"/>
      <c r="GW121" s="41"/>
      <c r="GX121" s="41"/>
      <c r="GY121" s="41"/>
      <c r="GZ121" s="41"/>
      <c r="HA121" s="41"/>
      <c r="HB121" s="41"/>
      <c r="HC121" s="41"/>
      <c r="HD121" s="41"/>
      <c r="HE121" s="41"/>
      <c r="HF121" s="41"/>
      <c r="HG121" s="41"/>
      <c r="HH121" s="41"/>
      <c r="HI121" s="41"/>
      <c r="HJ121" s="41"/>
      <c r="HK121" s="41"/>
      <c r="HL121" s="41"/>
      <c r="HM121" s="41"/>
      <c r="HN121" s="41"/>
      <c r="HO121" s="41"/>
      <c r="HP121" s="41"/>
      <c r="HQ121" s="41"/>
      <c r="HR121" s="41"/>
      <c r="HS121" s="41"/>
      <c r="HT121" s="41"/>
      <c r="HU121" s="41"/>
      <c r="HV121" s="41"/>
      <c r="HW121" s="41"/>
      <c r="HX121" s="41"/>
      <c r="HY121" s="41"/>
      <c r="HZ121" s="41"/>
      <c r="IA121" s="41"/>
      <c r="IB121" s="41"/>
      <c r="IC121" s="41"/>
      <c r="ID121" s="41"/>
      <c r="IE121" s="41"/>
      <c r="IF121" s="41"/>
      <c r="IG121" s="41"/>
      <c r="IH121" s="41"/>
      <c r="II121" s="41"/>
      <c r="IJ121" s="41"/>
      <c r="IK121" s="41"/>
      <c r="IL121" s="41"/>
      <c r="IM121" s="41"/>
      <c r="IN121" s="41"/>
      <c r="IO121" s="41"/>
      <c r="IP121" s="41"/>
      <c r="IQ121" s="41"/>
      <c r="IR121" s="41"/>
      <c r="IS121" s="41"/>
    </row>
    <row r="122" spans="1:253" s="41" customFormat="1" x14ac:dyDescent="0.2">
      <c r="A122" s="50" t="s">
        <v>519</v>
      </c>
      <c r="B122" s="50">
        <v>1</v>
      </c>
      <c r="C122" s="50" t="s">
        <v>452</v>
      </c>
      <c r="D122" s="156" t="s">
        <v>453</v>
      </c>
      <c r="E122" s="51">
        <v>5.7</v>
      </c>
      <c r="F122" s="39">
        <v>78</v>
      </c>
      <c r="G122" s="39">
        <v>97.77</v>
      </c>
      <c r="H122" s="40">
        <v>140000</v>
      </c>
      <c r="I122" s="84"/>
      <c r="J122" s="53">
        <f t="shared" si="8"/>
        <v>76.260599999999997</v>
      </c>
      <c r="K122" s="53">
        <v>76.503199999999993</v>
      </c>
      <c r="L122" s="50"/>
      <c r="M122" s="50" t="s">
        <v>145</v>
      </c>
      <c r="N122" s="50" t="s">
        <v>146</v>
      </c>
      <c r="O122" s="50" t="s">
        <v>147</v>
      </c>
      <c r="P122" s="85" t="s">
        <v>420</v>
      </c>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row>
    <row r="123" spans="1:253" x14ac:dyDescent="0.2">
      <c r="A123" s="50" t="s">
        <v>884</v>
      </c>
      <c r="B123" s="50">
        <v>1</v>
      </c>
      <c r="C123" s="50" t="s">
        <v>458</v>
      </c>
      <c r="D123" s="156" t="s">
        <v>284</v>
      </c>
      <c r="E123" s="103">
        <v>3.68</v>
      </c>
      <c r="F123" s="39">
        <v>93</v>
      </c>
      <c r="G123" s="39">
        <v>97.93</v>
      </c>
      <c r="H123" s="40">
        <v>175000</v>
      </c>
      <c r="J123" s="53">
        <f t="shared" si="8"/>
        <v>91.0749</v>
      </c>
      <c r="K123" s="53">
        <v>88.116643750000009</v>
      </c>
      <c r="M123" s="50" t="s">
        <v>152</v>
      </c>
      <c r="N123" s="50" t="s">
        <v>148</v>
      </c>
      <c r="O123" s="50" t="s">
        <v>384</v>
      </c>
      <c r="P123" s="50" t="s">
        <v>149</v>
      </c>
      <c r="Q123" s="85" t="s">
        <v>150</v>
      </c>
      <c r="R123" s="50" t="s">
        <v>151</v>
      </c>
    </row>
    <row r="124" spans="1:253" x14ac:dyDescent="0.2">
      <c r="A124" s="50" t="s">
        <v>550</v>
      </c>
      <c r="B124" s="50">
        <v>1</v>
      </c>
      <c r="C124" s="50" t="s">
        <v>468</v>
      </c>
      <c r="D124" s="164" t="s">
        <v>467</v>
      </c>
      <c r="E124" s="51">
        <v>2.6425409705294882</v>
      </c>
      <c r="F124" s="39">
        <v>92</v>
      </c>
      <c r="G124" s="39">
        <v>98.53</v>
      </c>
      <c r="H124" s="40">
        <v>88000</v>
      </c>
      <c r="J124" s="53">
        <f t="shared" si="8"/>
        <v>90.647599999999997</v>
      </c>
      <c r="K124" s="53">
        <v>92.130400000000009</v>
      </c>
      <c r="M124" s="50" t="s">
        <v>158</v>
      </c>
      <c r="N124" s="50" t="s">
        <v>159</v>
      </c>
      <c r="P124" s="85"/>
    </row>
    <row r="125" spans="1:253" x14ac:dyDescent="0.2">
      <c r="A125" s="50" t="s">
        <v>885</v>
      </c>
      <c r="B125" s="50">
        <v>1</v>
      </c>
      <c r="C125" s="50" t="s">
        <v>347</v>
      </c>
      <c r="D125" s="156" t="s">
        <v>348</v>
      </c>
      <c r="E125" s="83">
        <v>6.15</v>
      </c>
      <c r="F125" s="39">
        <v>94</v>
      </c>
      <c r="G125" s="39">
        <v>97.07</v>
      </c>
      <c r="H125" s="40">
        <v>122000</v>
      </c>
      <c r="J125" s="53">
        <f t="shared" si="8"/>
        <v>91.245800000000003</v>
      </c>
      <c r="K125" s="53">
        <v>91.245800000000003</v>
      </c>
      <c r="P125" s="85"/>
    </row>
    <row r="126" spans="1:253" x14ac:dyDescent="0.2">
      <c r="A126" s="50" t="s">
        <v>886</v>
      </c>
      <c r="B126" s="50">
        <v>1</v>
      </c>
      <c r="C126" s="50" t="s">
        <v>474</v>
      </c>
      <c r="D126" s="156" t="s">
        <v>473</v>
      </c>
      <c r="E126" s="51">
        <v>2.809246321110856</v>
      </c>
      <c r="F126" s="39">
        <v>96</v>
      </c>
      <c r="G126" s="39">
        <v>96.76</v>
      </c>
      <c r="H126" s="40">
        <v>88000</v>
      </c>
      <c r="J126" s="53">
        <f t="shared" si="8"/>
        <v>92.889600000000016</v>
      </c>
      <c r="K126" s="53">
        <v>89.406871428571435</v>
      </c>
      <c r="M126" s="50" t="s">
        <v>189</v>
      </c>
      <c r="P126" s="85"/>
    </row>
    <row r="127" spans="1:253" s="63" customFormat="1" x14ac:dyDescent="0.2">
      <c r="A127" s="50" t="s">
        <v>887</v>
      </c>
      <c r="B127" s="50">
        <v>1</v>
      </c>
      <c r="C127" s="50" t="s">
        <v>477</v>
      </c>
      <c r="D127" s="156" t="s">
        <v>478</v>
      </c>
      <c r="E127" s="51">
        <v>3.91</v>
      </c>
      <c r="F127" s="39">
        <v>94</v>
      </c>
      <c r="G127" s="39">
        <v>91.03</v>
      </c>
      <c r="H127" s="40">
        <v>170000</v>
      </c>
      <c r="I127" s="84"/>
      <c r="J127" s="53">
        <f t="shared" si="8"/>
        <v>85.56819999999999</v>
      </c>
      <c r="K127" s="53">
        <v>80.261620000000008</v>
      </c>
      <c r="L127" s="50"/>
      <c r="M127" s="50" t="s">
        <v>203</v>
      </c>
      <c r="N127" s="50" t="s">
        <v>406</v>
      </c>
      <c r="O127" s="50" t="s">
        <v>426</v>
      </c>
      <c r="P127" s="85"/>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row>
    <row r="128" spans="1:253" x14ac:dyDescent="0.2">
      <c r="A128" s="50" t="s">
        <v>888</v>
      </c>
      <c r="B128" s="50">
        <v>1</v>
      </c>
      <c r="C128" s="50" t="s">
        <v>480</v>
      </c>
      <c r="D128" s="156" t="s">
        <v>479</v>
      </c>
      <c r="E128" s="51">
        <v>3.05</v>
      </c>
      <c r="F128" s="39">
        <v>98</v>
      </c>
      <c r="G128" s="39">
        <v>99.66</v>
      </c>
      <c r="H128" s="40">
        <v>99000</v>
      </c>
      <c r="J128" s="53">
        <f t="shared" si="8"/>
        <v>97.666800000000009</v>
      </c>
      <c r="K128" s="53">
        <v>90.773933333333346</v>
      </c>
      <c r="M128" s="50" t="s">
        <v>206</v>
      </c>
      <c r="N128" s="50" t="s">
        <v>403</v>
      </c>
      <c r="P128" s="85"/>
    </row>
    <row r="129" spans="1:253" s="41" customFormat="1" x14ac:dyDescent="0.2">
      <c r="A129" s="50" t="s">
        <v>889</v>
      </c>
      <c r="B129" s="50">
        <v>1</v>
      </c>
      <c r="C129" s="50" t="s">
        <v>58</v>
      </c>
      <c r="D129" s="156" t="s">
        <v>326</v>
      </c>
      <c r="E129" s="83">
        <v>4.8899999999999997</v>
      </c>
      <c r="F129" s="39">
        <v>94</v>
      </c>
      <c r="G129" s="39">
        <v>98.05</v>
      </c>
      <c r="H129" s="40">
        <v>140000</v>
      </c>
      <c r="I129" s="84"/>
      <c r="J129" s="53">
        <f t="shared" si="8"/>
        <v>92.166999999999987</v>
      </c>
      <c r="K129" s="53">
        <v>84.167500000000004</v>
      </c>
      <c r="L129" s="50"/>
      <c r="M129" s="50" t="s">
        <v>210</v>
      </c>
      <c r="N129" s="50" t="s">
        <v>427</v>
      </c>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row>
    <row r="130" spans="1:253" s="62" customFormat="1" x14ac:dyDescent="0.2">
      <c r="A130" s="50" t="s">
        <v>832</v>
      </c>
      <c r="B130" s="50">
        <v>1</v>
      </c>
      <c r="C130" s="50" t="s">
        <v>833</v>
      </c>
      <c r="D130" s="156" t="s">
        <v>834</v>
      </c>
      <c r="E130" s="83">
        <v>2</v>
      </c>
      <c r="F130" s="39">
        <v>95</v>
      </c>
      <c r="G130" s="39">
        <v>98.42</v>
      </c>
      <c r="H130" s="40">
        <v>156000</v>
      </c>
      <c r="I130" s="84"/>
      <c r="J130" s="53">
        <f t="shared" ref="J130" si="9">G130*F130/100</f>
        <v>93.498999999999995</v>
      </c>
      <c r="K130" s="53">
        <v>93.498999999999995</v>
      </c>
      <c r="L130" s="50"/>
      <c r="M130" s="50" t="s">
        <v>909</v>
      </c>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row>
    <row r="131" spans="1:253" s="62" customFormat="1" x14ac:dyDescent="0.2">
      <c r="A131" s="50" t="s">
        <v>890</v>
      </c>
      <c r="B131" s="50">
        <v>1</v>
      </c>
      <c r="C131" s="50" t="s">
        <v>483</v>
      </c>
      <c r="D131" s="156" t="s">
        <v>481</v>
      </c>
      <c r="E131" s="83">
        <v>4.01</v>
      </c>
      <c r="F131" s="39">
        <v>95</v>
      </c>
      <c r="G131" s="39">
        <v>98.42</v>
      </c>
      <c r="H131" s="40">
        <v>156000</v>
      </c>
      <c r="I131" s="84"/>
      <c r="J131" s="53">
        <f t="shared" si="8"/>
        <v>93.498999999999995</v>
      </c>
      <c r="K131" s="53">
        <v>93.498999999999995</v>
      </c>
      <c r="L131" s="50"/>
      <c r="M131" s="50" t="s">
        <v>213</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row>
    <row r="132" spans="1:253" x14ac:dyDescent="0.2">
      <c r="A132" s="50" t="s">
        <v>891</v>
      </c>
      <c r="B132" s="50">
        <v>1</v>
      </c>
      <c r="C132" s="50" t="s">
        <v>485</v>
      </c>
      <c r="D132" s="156" t="s">
        <v>484</v>
      </c>
      <c r="E132" s="51">
        <v>2.72</v>
      </c>
      <c r="F132" s="39">
        <v>94</v>
      </c>
      <c r="G132" s="39">
        <v>97.26</v>
      </c>
      <c r="H132" s="40">
        <v>80000</v>
      </c>
      <c r="J132" s="53">
        <f t="shared" si="8"/>
        <v>91.424400000000006</v>
      </c>
      <c r="K132" s="53">
        <v>91.424400000000006</v>
      </c>
      <c r="M132" s="50" t="s">
        <v>215</v>
      </c>
      <c r="P132" s="85"/>
    </row>
    <row r="133" spans="1:253" s="41" customFormat="1" x14ac:dyDescent="0.2">
      <c r="A133" s="50" t="s">
        <v>892</v>
      </c>
      <c r="B133" s="50">
        <v>1</v>
      </c>
      <c r="C133" s="50" t="s">
        <v>482</v>
      </c>
      <c r="D133" s="156" t="s">
        <v>481</v>
      </c>
      <c r="E133" s="51">
        <v>5</v>
      </c>
      <c r="F133" s="39">
        <v>90</v>
      </c>
      <c r="G133" s="39">
        <v>97.44</v>
      </c>
      <c r="H133" s="40">
        <v>154000</v>
      </c>
      <c r="I133" s="84"/>
      <c r="J133" s="53">
        <f t="shared" si="8"/>
        <v>87.695999999999998</v>
      </c>
      <c r="K133" s="53">
        <v>86.084999999999994</v>
      </c>
      <c r="L133" s="50"/>
      <c r="M133" s="50" t="s">
        <v>217</v>
      </c>
      <c r="N133" s="50" t="s">
        <v>218</v>
      </c>
      <c r="O133" s="50" t="s">
        <v>414</v>
      </c>
      <c r="P133" s="85"/>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50"/>
      <c r="HC133" s="50"/>
      <c r="HD133" s="50"/>
      <c r="HE133" s="50"/>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row>
    <row r="134" spans="1:253" s="63" customFormat="1" x14ac:dyDescent="0.2">
      <c r="A134" s="50" t="s">
        <v>893</v>
      </c>
      <c r="B134" s="50">
        <v>1</v>
      </c>
      <c r="C134" s="50" t="s">
        <v>68</v>
      </c>
      <c r="D134" s="156" t="s">
        <v>486</v>
      </c>
      <c r="E134" s="51">
        <v>3.35</v>
      </c>
      <c r="F134" s="39">
        <v>89</v>
      </c>
      <c r="G134" s="39">
        <v>94.76</v>
      </c>
      <c r="H134" s="40">
        <v>105000</v>
      </c>
      <c r="I134" s="84"/>
      <c r="J134" s="53">
        <f t="shared" si="8"/>
        <v>84.336400000000012</v>
      </c>
      <c r="K134" s="53">
        <v>86.908300000000011</v>
      </c>
      <c r="L134" s="50"/>
      <c r="M134" s="50" t="s">
        <v>223</v>
      </c>
      <c r="N134" s="50" t="s">
        <v>428</v>
      </c>
      <c r="O134" s="50"/>
      <c r="P134" s="85"/>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50"/>
      <c r="HC134" s="50"/>
      <c r="HD134" s="50"/>
      <c r="HE134" s="50"/>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row>
    <row r="135" spans="1:253" s="63" customFormat="1" x14ac:dyDescent="0.2">
      <c r="A135" s="50" t="s">
        <v>894</v>
      </c>
      <c r="B135" s="50">
        <v>1</v>
      </c>
      <c r="C135" s="50" t="s">
        <v>20</v>
      </c>
      <c r="D135" s="156" t="s">
        <v>280</v>
      </c>
      <c r="E135" s="51">
        <v>6.69</v>
      </c>
      <c r="F135" s="39">
        <v>83</v>
      </c>
      <c r="G135" s="39">
        <v>99.3</v>
      </c>
      <c r="H135" s="40">
        <v>110000</v>
      </c>
      <c r="I135" s="84"/>
      <c r="J135" s="53">
        <f t="shared" si="8"/>
        <v>82.418999999999997</v>
      </c>
      <c r="K135" s="53">
        <v>82.418999999999997</v>
      </c>
      <c r="L135" s="50"/>
      <c r="M135" s="50" t="s">
        <v>133</v>
      </c>
      <c r="N135" s="50"/>
      <c r="O135" s="50"/>
      <c r="P135" s="85"/>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row>
    <row r="136" spans="1:253" s="41" customFormat="1" x14ac:dyDescent="0.2">
      <c r="A136" s="50" t="s">
        <v>895</v>
      </c>
      <c r="B136" s="50">
        <v>1</v>
      </c>
      <c r="C136" s="50" t="s">
        <v>491</v>
      </c>
      <c r="D136" s="156" t="s">
        <v>439</v>
      </c>
      <c r="E136" s="83">
        <v>33.200000000000003</v>
      </c>
      <c r="F136" s="39">
        <v>91</v>
      </c>
      <c r="G136" s="39">
        <v>95.14</v>
      </c>
      <c r="H136" s="40">
        <v>172000</v>
      </c>
      <c r="I136" s="84"/>
      <c r="J136" s="53">
        <f t="shared" si="8"/>
        <v>86.577399999999997</v>
      </c>
      <c r="K136" s="53">
        <v>86.57</v>
      </c>
      <c r="L136" s="50"/>
      <c r="M136" s="50" t="s">
        <v>440</v>
      </c>
      <c r="N136" s="50" t="s">
        <v>499</v>
      </c>
      <c r="O136" s="50"/>
      <c r="P136" s="85"/>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50"/>
      <c r="HC136" s="50"/>
      <c r="HD136" s="50"/>
      <c r="HE136" s="50"/>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row>
    <row r="137" spans="1:253" x14ac:dyDescent="0.2">
      <c r="A137" s="50" t="s">
        <v>896</v>
      </c>
      <c r="B137" s="50">
        <v>1</v>
      </c>
      <c r="C137" s="50" t="s">
        <v>25</v>
      </c>
      <c r="D137" s="156" t="s">
        <v>287</v>
      </c>
      <c r="E137" s="51">
        <v>10.98</v>
      </c>
      <c r="F137" s="39">
        <v>26</v>
      </c>
      <c r="G137" s="39">
        <v>99.97</v>
      </c>
      <c r="H137" s="40">
        <v>80000</v>
      </c>
      <c r="I137" s="128"/>
      <c r="J137" s="132">
        <f t="shared" si="8"/>
        <v>25.992199999999997</v>
      </c>
      <c r="K137" s="132">
        <v>25.992199999999997</v>
      </c>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129"/>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129"/>
      <c r="GD137" s="129"/>
      <c r="GE137" s="129"/>
      <c r="GF137" s="129"/>
      <c r="GG137" s="129"/>
      <c r="GH137" s="129"/>
      <c r="GI137" s="129"/>
      <c r="GJ137" s="129"/>
      <c r="GK137" s="129"/>
      <c r="GL137" s="129"/>
      <c r="GM137" s="129"/>
      <c r="GN137" s="129"/>
      <c r="GO137" s="129"/>
      <c r="GP137" s="129"/>
      <c r="GQ137" s="129"/>
      <c r="GR137" s="129"/>
      <c r="GS137" s="129"/>
      <c r="GT137" s="129"/>
      <c r="GU137" s="129"/>
      <c r="GV137" s="129"/>
      <c r="GW137" s="129"/>
      <c r="GX137" s="129"/>
      <c r="GY137" s="129"/>
      <c r="GZ137" s="129"/>
      <c r="HA137" s="129"/>
      <c r="HB137" s="129"/>
      <c r="HC137" s="129"/>
      <c r="HD137" s="129"/>
      <c r="HE137" s="129"/>
      <c r="HF137" s="129"/>
      <c r="HG137" s="129"/>
      <c r="HH137" s="129"/>
      <c r="HI137" s="129"/>
      <c r="HJ137" s="129"/>
      <c r="HK137" s="129"/>
      <c r="HL137" s="129"/>
      <c r="HM137" s="129"/>
      <c r="HN137" s="129"/>
      <c r="HO137" s="129"/>
      <c r="HP137" s="129"/>
      <c r="HQ137" s="129"/>
      <c r="HR137" s="129"/>
      <c r="HS137" s="129"/>
      <c r="HT137" s="129"/>
      <c r="HU137" s="129"/>
      <c r="HV137" s="129"/>
      <c r="HW137" s="129"/>
      <c r="HX137" s="129"/>
      <c r="HY137" s="129"/>
      <c r="HZ137" s="129"/>
      <c r="IA137" s="129"/>
      <c r="IB137" s="129"/>
      <c r="IC137" s="129"/>
      <c r="ID137" s="129"/>
      <c r="IE137" s="129"/>
      <c r="IF137" s="129"/>
      <c r="IG137" s="129"/>
      <c r="IH137" s="129"/>
      <c r="II137" s="129"/>
      <c r="IJ137" s="129"/>
      <c r="IK137" s="129"/>
      <c r="IL137" s="129"/>
      <c r="IM137" s="129"/>
      <c r="IN137" s="129"/>
      <c r="IO137" s="129"/>
      <c r="IP137" s="129"/>
      <c r="IQ137" s="129"/>
      <c r="IR137" s="129"/>
      <c r="IS137" s="129"/>
    </row>
    <row r="138" spans="1:253" s="41" customFormat="1" x14ac:dyDescent="0.2">
      <c r="A138" s="50" t="s">
        <v>542</v>
      </c>
      <c r="B138" s="50">
        <v>1</v>
      </c>
      <c r="C138" s="50" t="s">
        <v>461</v>
      </c>
      <c r="D138" s="156" t="s">
        <v>462</v>
      </c>
      <c r="E138" s="51">
        <v>8.23</v>
      </c>
      <c r="F138" s="39">
        <v>89</v>
      </c>
      <c r="G138" s="39">
        <v>97.2</v>
      </c>
      <c r="H138" s="40">
        <v>130000</v>
      </c>
      <c r="I138" s="84"/>
      <c r="J138" s="53">
        <f t="shared" si="8"/>
        <v>86.50800000000001</v>
      </c>
      <c r="K138" s="53">
        <v>87.01762500000001</v>
      </c>
      <c r="L138" s="50"/>
      <c r="M138" s="50" t="s">
        <v>153</v>
      </c>
      <c r="N138" s="50" t="s">
        <v>154</v>
      </c>
      <c r="O138" s="50" t="s">
        <v>387</v>
      </c>
      <c r="P138" s="85" t="s">
        <v>405</v>
      </c>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row>
    <row r="139" spans="1:253" x14ac:dyDescent="0.2">
      <c r="A139" s="107" t="s">
        <v>574</v>
      </c>
      <c r="B139" s="107">
        <v>1</v>
      </c>
      <c r="C139" s="107" t="s">
        <v>475</v>
      </c>
      <c r="D139" s="166" t="s">
        <v>476</v>
      </c>
      <c r="E139" s="117">
        <v>8.0299999999999994</v>
      </c>
      <c r="F139" s="32">
        <v>90</v>
      </c>
      <c r="G139" s="32">
        <v>97.7</v>
      </c>
      <c r="H139" s="109">
        <v>175000</v>
      </c>
      <c r="J139" s="53">
        <f t="shared" si="8"/>
        <v>87.93</v>
      </c>
      <c r="K139" s="53">
        <v>90.823425</v>
      </c>
      <c r="M139" s="50" t="s">
        <v>192</v>
      </c>
      <c r="N139" s="50" t="s">
        <v>364</v>
      </c>
      <c r="P139" s="85"/>
    </row>
    <row r="140" spans="1:253" x14ac:dyDescent="0.2">
      <c r="A140" s="50" t="s">
        <v>575</v>
      </c>
      <c r="B140" s="50">
        <v>1</v>
      </c>
      <c r="C140" s="50" t="s">
        <v>82</v>
      </c>
      <c r="D140" s="156" t="s">
        <v>315</v>
      </c>
      <c r="E140" s="83">
        <v>65.89</v>
      </c>
      <c r="F140" s="39">
        <v>76</v>
      </c>
      <c r="G140" s="39">
        <v>91.93</v>
      </c>
      <c r="I140" s="128"/>
      <c r="J140" s="132">
        <f t="shared" si="8"/>
        <v>69.866799999999998</v>
      </c>
      <c r="K140" s="132">
        <v>69.866799999999998</v>
      </c>
      <c r="L140" s="129"/>
      <c r="M140" s="129"/>
      <c r="N140" s="129"/>
      <c r="O140" s="129"/>
      <c r="P140" s="137"/>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129"/>
      <c r="GD140" s="129"/>
      <c r="GE140" s="129"/>
      <c r="GF140" s="129"/>
      <c r="GG140" s="129"/>
      <c r="GH140" s="129"/>
      <c r="GI140" s="129"/>
      <c r="GJ140" s="129"/>
      <c r="GK140" s="129"/>
      <c r="GL140" s="129"/>
      <c r="GM140" s="129"/>
      <c r="GN140" s="129"/>
      <c r="GO140" s="129"/>
      <c r="GP140" s="129"/>
      <c r="GQ140" s="129"/>
      <c r="GR140" s="129"/>
      <c r="GS140" s="129"/>
      <c r="GT140" s="129"/>
      <c r="GU140" s="129"/>
      <c r="GV140" s="129"/>
      <c r="GW140" s="129"/>
      <c r="GX140" s="129"/>
      <c r="GY140" s="129"/>
      <c r="GZ140" s="129"/>
      <c r="HA140" s="129"/>
      <c r="HB140" s="129"/>
      <c r="HC140" s="129"/>
      <c r="HD140" s="129"/>
      <c r="HE140" s="129"/>
      <c r="HF140" s="129"/>
      <c r="HG140" s="129"/>
      <c r="HH140" s="129"/>
      <c r="HI140" s="129"/>
      <c r="HJ140" s="129"/>
      <c r="HK140" s="129"/>
      <c r="HL140" s="129"/>
      <c r="HM140" s="129"/>
      <c r="HN140" s="129"/>
      <c r="HO140" s="129"/>
      <c r="HP140" s="129"/>
      <c r="HQ140" s="129"/>
      <c r="HR140" s="129"/>
      <c r="HS140" s="129"/>
      <c r="HT140" s="129"/>
      <c r="HU140" s="129"/>
      <c r="HV140" s="129"/>
      <c r="HW140" s="129"/>
      <c r="HX140" s="129"/>
      <c r="HY140" s="129"/>
      <c r="HZ140" s="129"/>
      <c r="IA140" s="129"/>
      <c r="IB140" s="129"/>
      <c r="IC140" s="129"/>
      <c r="ID140" s="129"/>
      <c r="IE140" s="129"/>
      <c r="IF140" s="129"/>
      <c r="IG140" s="129"/>
      <c r="IH140" s="129"/>
      <c r="II140" s="129"/>
      <c r="IJ140" s="129"/>
      <c r="IK140" s="129"/>
      <c r="IL140" s="129"/>
      <c r="IM140" s="129"/>
      <c r="IN140" s="129"/>
      <c r="IO140" s="129"/>
      <c r="IP140" s="129"/>
      <c r="IQ140" s="129"/>
      <c r="IR140" s="129"/>
      <c r="IS140" s="129"/>
    </row>
    <row r="141" spans="1:253" x14ac:dyDescent="0.2">
      <c r="A141" s="63" t="s">
        <v>227</v>
      </c>
      <c r="B141" s="63">
        <v>3</v>
      </c>
      <c r="C141" s="63" t="s">
        <v>100</v>
      </c>
      <c r="D141" s="163" t="s">
        <v>337</v>
      </c>
      <c r="E141" s="95">
        <v>13.35</v>
      </c>
      <c r="F141" s="96">
        <v>49</v>
      </c>
      <c r="G141" s="96">
        <v>71.73</v>
      </c>
      <c r="H141" s="97">
        <v>56700</v>
      </c>
      <c r="I141" s="98"/>
      <c r="J141" s="99">
        <f t="shared" si="8"/>
        <v>35.1477</v>
      </c>
      <c r="K141" s="99">
        <v>29.37585</v>
      </c>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row>
    <row r="142" spans="1:253" x14ac:dyDescent="0.2">
      <c r="A142" s="41" t="s">
        <v>897</v>
      </c>
      <c r="B142" s="41">
        <v>2</v>
      </c>
      <c r="C142" s="41" t="s">
        <v>69</v>
      </c>
      <c r="D142" s="160" t="s">
        <v>335</v>
      </c>
      <c r="E142" s="77">
        <v>23.23</v>
      </c>
      <c r="F142" s="78">
        <v>90</v>
      </c>
      <c r="G142" s="78">
        <v>92.63</v>
      </c>
      <c r="H142" s="79">
        <v>3300000</v>
      </c>
      <c r="I142" s="80"/>
      <c r="J142" s="81">
        <f t="shared" si="8"/>
        <v>83.36699999999999</v>
      </c>
      <c r="K142" s="81">
        <v>89.664299999999997</v>
      </c>
      <c r="L142" s="41"/>
      <c r="M142" s="41" t="s">
        <v>404</v>
      </c>
      <c r="N142" s="41"/>
      <c r="O142" s="41"/>
      <c r="P142" s="82"/>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c r="IR142" s="41"/>
      <c r="IS142" s="41"/>
    </row>
    <row r="144" spans="1:253" x14ac:dyDescent="0.2">
      <c r="C144" s="119"/>
      <c r="D144" s="169"/>
    </row>
  </sheetData>
  <sortState xmlns:xlrd2="http://schemas.microsoft.com/office/spreadsheetml/2017/richdata2" ref="A5:IS136">
    <sortCondition ref="A5:A136"/>
  </sortState>
  <phoneticPr fontId="0" type="noConversion"/>
  <conditionalFormatting sqref="C142:C1048576 C1:C10 C12:C17 C19:C25 C48:C54 C56 C90:C129 C131:C140 C27:C37 C39:C46 C58:C88">
    <cfRule type="duplicateValues" dxfId="15" priority="11" stopIfTrue="1"/>
  </conditionalFormatting>
  <conditionalFormatting sqref="C11">
    <cfRule type="duplicateValues" dxfId="14" priority="10" stopIfTrue="1"/>
  </conditionalFormatting>
  <conditionalFormatting sqref="C141">
    <cfRule type="duplicateValues" dxfId="13" priority="9" stopIfTrue="1"/>
  </conditionalFormatting>
  <conditionalFormatting sqref="C18">
    <cfRule type="duplicateValues" dxfId="12" priority="8" stopIfTrue="1"/>
  </conditionalFormatting>
  <conditionalFormatting sqref="C47">
    <cfRule type="duplicateValues" dxfId="11" priority="7" stopIfTrue="1"/>
  </conditionalFormatting>
  <conditionalFormatting sqref="C55">
    <cfRule type="duplicateValues" dxfId="10" priority="6" stopIfTrue="1"/>
  </conditionalFormatting>
  <conditionalFormatting sqref="C89">
    <cfRule type="duplicateValues" dxfId="9" priority="5" stopIfTrue="1"/>
  </conditionalFormatting>
  <conditionalFormatting sqref="C130">
    <cfRule type="duplicateValues" dxfId="8" priority="4" stopIfTrue="1"/>
  </conditionalFormatting>
  <conditionalFormatting sqref="C26">
    <cfRule type="duplicateValues" dxfId="7" priority="3" stopIfTrue="1"/>
  </conditionalFormatting>
  <conditionalFormatting sqref="C38">
    <cfRule type="duplicateValues" dxfId="6" priority="2" stopIfTrue="1"/>
  </conditionalFormatting>
  <conditionalFormatting sqref="C57">
    <cfRule type="duplicateValues" dxfId="5"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116"/>
  <sheetViews>
    <sheetView workbookViewId="0">
      <pane ySplit="2" topLeftCell="A45" activePane="bottomLeft" state="frozen"/>
      <selection pane="bottomLeft" activeCell="J84" sqref="J84"/>
    </sheetView>
  </sheetViews>
  <sheetFormatPr defaultRowHeight="12.75" x14ac:dyDescent="0.2"/>
  <cols>
    <col min="1" max="1" width="18.85546875" bestFit="1" customWidth="1"/>
    <col min="2" max="3" width="2.7109375" customWidth="1"/>
    <col min="4" max="4" width="25.7109375" bestFit="1" customWidth="1"/>
    <col min="5" max="6" width="2.7109375" customWidth="1"/>
    <col min="7" max="7" width="25.7109375" bestFit="1" customWidth="1"/>
    <col min="8" max="9" width="2.7109375" customWidth="1"/>
    <col min="10" max="10" width="25.7109375" bestFit="1" customWidth="1"/>
    <col min="11" max="12" width="2.7109375" customWidth="1"/>
    <col min="13" max="13" width="25.7109375" bestFit="1" customWidth="1"/>
  </cols>
  <sheetData>
    <row r="1" spans="1:20" x14ac:dyDescent="0.2">
      <c r="D1" s="272" t="s">
        <v>252</v>
      </c>
      <c r="E1" s="272"/>
      <c r="F1" s="272"/>
      <c r="G1" s="272"/>
      <c r="H1" s="272"/>
      <c r="I1" s="272"/>
      <c r="J1" s="272"/>
      <c r="K1" s="9"/>
      <c r="L1" s="9"/>
      <c r="M1" s="8"/>
      <c r="N1" s="8"/>
      <c r="O1" s="8"/>
      <c r="P1" s="8"/>
      <c r="Q1" s="8"/>
      <c r="R1" s="8"/>
      <c r="S1" s="8"/>
      <c r="T1" s="8"/>
    </row>
    <row r="2" spans="1:20" x14ac:dyDescent="0.2">
      <c r="A2" s="7" t="s">
        <v>257</v>
      </c>
      <c r="D2" s="10" t="s">
        <v>253</v>
      </c>
      <c r="E2" s="10"/>
      <c r="F2" s="10"/>
      <c r="G2" s="10" t="s">
        <v>254</v>
      </c>
      <c r="H2" s="10" t="s">
        <v>255</v>
      </c>
      <c r="I2" s="10"/>
      <c r="J2" s="10" t="s">
        <v>256</v>
      </c>
      <c r="K2" s="10"/>
      <c r="L2" s="10"/>
      <c r="M2" s="10" t="s">
        <v>259</v>
      </c>
      <c r="N2" s="11"/>
      <c r="O2" s="11"/>
      <c r="P2" s="11"/>
      <c r="Q2" s="11"/>
      <c r="R2" s="11"/>
      <c r="S2" s="11"/>
      <c r="T2" s="9"/>
    </row>
    <row r="3" spans="1:20" x14ac:dyDescent="0.2">
      <c r="A3" s="7" t="s">
        <v>342</v>
      </c>
      <c r="D3" s="10" t="s">
        <v>342</v>
      </c>
      <c r="E3" s="10"/>
      <c r="F3" s="10"/>
      <c r="G3" s="10" t="s">
        <v>342</v>
      </c>
      <c r="H3" s="10"/>
      <c r="I3" s="10"/>
      <c r="J3" s="10" t="s">
        <v>342</v>
      </c>
      <c r="K3" s="10"/>
      <c r="L3" s="10"/>
      <c r="M3" s="10" t="s">
        <v>342</v>
      </c>
      <c r="N3" s="11"/>
      <c r="O3" s="11"/>
      <c r="P3" s="11"/>
      <c r="Q3" s="11"/>
      <c r="R3" s="11"/>
      <c r="S3" s="11"/>
      <c r="T3" s="9"/>
    </row>
    <row r="4" spans="1:20" x14ac:dyDescent="0.2">
      <c r="A4" s="14" t="s">
        <v>258</v>
      </c>
      <c r="B4" s="14"/>
      <c r="C4" s="14"/>
      <c r="D4" s="14" t="s">
        <v>258</v>
      </c>
      <c r="E4" s="14"/>
      <c r="F4" s="14"/>
      <c r="G4" s="14" t="s">
        <v>258</v>
      </c>
      <c r="H4" s="14"/>
      <c r="I4" s="14"/>
      <c r="J4" s="14" t="s">
        <v>258</v>
      </c>
      <c r="K4" s="14"/>
      <c r="L4" s="14"/>
      <c r="M4" s="14" t="s">
        <v>258</v>
      </c>
      <c r="N4" s="14"/>
      <c r="O4" s="9" t="s">
        <v>255</v>
      </c>
      <c r="P4" s="9"/>
      <c r="Q4" s="9"/>
      <c r="R4" s="9"/>
      <c r="S4" s="9"/>
      <c r="T4" s="9"/>
    </row>
    <row r="5" spans="1:20" x14ac:dyDescent="0.2">
      <c r="A5" s="14" t="s">
        <v>135</v>
      </c>
      <c r="B5" s="14"/>
      <c r="C5" s="14"/>
      <c r="D5" s="15" t="s">
        <v>129</v>
      </c>
      <c r="E5" s="14"/>
      <c r="F5" s="14"/>
      <c r="G5" s="15" t="s">
        <v>129</v>
      </c>
      <c r="H5" s="14"/>
      <c r="I5" s="14"/>
      <c r="J5" s="15" t="s">
        <v>129</v>
      </c>
      <c r="K5" s="14"/>
      <c r="L5" s="14"/>
      <c r="M5" s="15" t="s">
        <v>129</v>
      </c>
      <c r="N5" s="14"/>
      <c r="O5" s="9"/>
      <c r="P5" s="12"/>
      <c r="Q5" s="9"/>
      <c r="R5" s="9"/>
      <c r="S5" s="12"/>
      <c r="T5" s="9"/>
    </row>
    <row r="6" spans="1:20" x14ac:dyDescent="0.2">
      <c r="A6" s="14" t="s">
        <v>204</v>
      </c>
      <c r="B6" s="14"/>
      <c r="C6" s="14"/>
      <c r="D6" s="15" t="s">
        <v>18</v>
      </c>
      <c r="E6" s="14"/>
      <c r="F6" s="14"/>
      <c r="G6" s="15" t="s">
        <v>18</v>
      </c>
      <c r="H6" s="14"/>
      <c r="I6" s="14"/>
      <c r="J6" s="15" t="s">
        <v>130</v>
      </c>
      <c r="K6" s="14"/>
      <c r="L6" s="14"/>
      <c r="M6" s="15" t="s">
        <v>134</v>
      </c>
      <c r="N6" s="14"/>
      <c r="O6" s="9"/>
      <c r="P6" s="12"/>
      <c r="Q6" s="9"/>
      <c r="R6" s="9"/>
      <c r="S6" s="12"/>
      <c r="T6" s="9"/>
    </row>
    <row r="7" spans="1:20" x14ac:dyDescent="0.2">
      <c r="A7" s="14"/>
      <c r="B7" s="14"/>
      <c r="C7" s="14"/>
      <c r="D7" s="15" t="s">
        <v>233</v>
      </c>
      <c r="E7" s="14"/>
      <c r="F7" s="14"/>
      <c r="G7" s="15" t="s">
        <v>134</v>
      </c>
      <c r="H7" s="14"/>
      <c r="I7" s="14"/>
      <c r="J7" s="15" t="s">
        <v>18</v>
      </c>
      <c r="K7" s="14"/>
      <c r="L7" s="14"/>
      <c r="M7" s="15" t="s">
        <v>233</v>
      </c>
      <c r="N7" s="14"/>
      <c r="O7" s="9"/>
      <c r="P7" s="12"/>
      <c r="Q7" s="9"/>
      <c r="R7" s="9"/>
      <c r="S7" s="12"/>
      <c r="T7" s="9"/>
    </row>
    <row r="8" spans="1:20" x14ac:dyDescent="0.2">
      <c r="A8" s="31" t="s">
        <v>343</v>
      </c>
      <c r="B8" s="14"/>
      <c r="C8" s="14"/>
      <c r="D8" s="14" t="s">
        <v>135</v>
      </c>
      <c r="E8" s="14"/>
      <c r="F8" s="14"/>
      <c r="G8" s="15" t="s">
        <v>233</v>
      </c>
      <c r="H8" s="14"/>
      <c r="I8" s="14"/>
      <c r="J8" s="15" t="s">
        <v>134</v>
      </c>
      <c r="K8" s="14"/>
      <c r="L8" s="14"/>
      <c r="M8" s="14" t="s">
        <v>135</v>
      </c>
      <c r="N8" s="14"/>
      <c r="O8" s="9"/>
      <c r="P8" s="12"/>
      <c r="Q8" s="9"/>
      <c r="R8" s="9"/>
      <c r="S8" s="12"/>
      <c r="T8" s="9"/>
    </row>
    <row r="9" spans="1:20" x14ac:dyDescent="0.2">
      <c r="A9" s="14" t="s">
        <v>166</v>
      </c>
      <c r="B9" s="14"/>
      <c r="C9" s="14"/>
      <c r="D9" s="15" t="s">
        <v>139</v>
      </c>
      <c r="E9" s="14"/>
      <c r="F9" s="14"/>
      <c r="G9" s="14" t="s">
        <v>135</v>
      </c>
      <c r="H9" s="14"/>
      <c r="I9" s="14"/>
      <c r="J9" s="15" t="s">
        <v>233</v>
      </c>
      <c r="K9" s="14"/>
      <c r="L9" s="14"/>
      <c r="M9" s="15" t="s">
        <v>137</v>
      </c>
      <c r="N9" s="14"/>
      <c r="O9" s="9"/>
      <c r="P9" s="12"/>
      <c r="Q9" s="9"/>
      <c r="R9" s="9"/>
      <c r="S9" s="12"/>
      <c r="T9" s="9"/>
    </row>
    <row r="10" spans="1:20" x14ac:dyDescent="0.2">
      <c r="A10" s="14" t="s">
        <v>167</v>
      </c>
      <c r="B10" s="14"/>
      <c r="C10" s="14"/>
      <c r="D10" s="15" t="s">
        <v>142</v>
      </c>
      <c r="E10" s="14"/>
      <c r="F10" s="14"/>
      <c r="G10" s="15" t="s">
        <v>137</v>
      </c>
      <c r="H10" s="14"/>
      <c r="I10" s="14"/>
      <c r="J10" s="14" t="s">
        <v>135</v>
      </c>
      <c r="K10" s="14"/>
      <c r="L10" s="14"/>
      <c r="M10" s="15" t="s">
        <v>139</v>
      </c>
      <c r="N10" s="14"/>
      <c r="O10" s="9"/>
      <c r="P10" s="12"/>
      <c r="Q10" s="9"/>
      <c r="R10" s="9"/>
      <c r="S10" s="12"/>
      <c r="T10" s="9"/>
    </row>
    <row r="11" spans="1:20" x14ac:dyDescent="0.2">
      <c r="A11" s="14" t="s">
        <v>172</v>
      </c>
      <c r="B11" s="14"/>
      <c r="C11" s="14"/>
      <c r="D11" s="15" t="s">
        <v>169</v>
      </c>
      <c r="E11" s="14"/>
      <c r="F11" s="14"/>
      <c r="G11" s="15" t="s">
        <v>139</v>
      </c>
      <c r="H11" s="14"/>
      <c r="I11" s="14"/>
      <c r="J11" s="15" t="s">
        <v>137</v>
      </c>
      <c r="K11" s="14"/>
      <c r="L11" s="14"/>
      <c r="M11" s="15" t="s">
        <v>142</v>
      </c>
      <c r="N11" s="14"/>
      <c r="O11" s="9"/>
      <c r="P11" s="12"/>
      <c r="Q11" s="9"/>
      <c r="R11" s="9"/>
      <c r="S11" s="12"/>
      <c r="T11" s="9"/>
    </row>
    <row r="12" spans="1:20" x14ac:dyDescent="0.2">
      <c r="A12" s="18" t="s">
        <v>30</v>
      </c>
      <c r="B12" s="14"/>
      <c r="C12" s="14"/>
      <c r="D12" s="18" t="s">
        <v>171</v>
      </c>
      <c r="E12" s="14"/>
      <c r="F12" s="14"/>
      <c r="G12" s="15" t="s">
        <v>142</v>
      </c>
      <c r="H12" s="14"/>
      <c r="I12" s="14"/>
      <c r="J12" s="15" t="s">
        <v>139</v>
      </c>
      <c r="K12" s="14"/>
      <c r="L12" s="14"/>
      <c r="M12" s="15" t="s">
        <v>260</v>
      </c>
      <c r="N12" s="14"/>
      <c r="O12" s="9"/>
      <c r="P12" s="12"/>
      <c r="Q12" s="9"/>
      <c r="R12" s="9"/>
      <c r="S12" s="12"/>
      <c r="T12" s="9"/>
    </row>
    <row r="13" spans="1:20" x14ac:dyDescent="0.2">
      <c r="A13" s="14" t="s">
        <v>185</v>
      </c>
      <c r="B13" s="14"/>
      <c r="C13" s="14"/>
      <c r="D13" s="15" t="s">
        <v>177</v>
      </c>
      <c r="E13" s="14"/>
      <c r="F13" s="14"/>
      <c r="G13" s="15" t="s">
        <v>260</v>
      </c>
      <c r="H13" s="14"/>
      <c r="I13" s="14"/>
      <c r="J13" s="15" t="s">
        <v>142</v>
      </c>
      <c r="K13" s="14"/>
      <c r="L13" s="14"/>
      <c r="M13" s="18" t="s">
        <v>171</v>
      </c>
      <c r="N13" s="14"/>
      <c r="O13" s="9"/>
      <c r="P13" s="12"/>
      <c r="Q13" s="9"/>
      <c r="R13" s="9"/>
      <c r="S13" s="12"/>
      <c r="T13" s="9"/>
    </row>
    <row r="14" spans="1:20" x14ac:dyDescent="0.2">
      <c r="A14" s="14" t="s">
        <v>72</v>
      </c>
      <c r="B14" s="14"/>
      <c r="C14" s="14"/>
      <c r="D14" s="15" t="s">
        <v>83</v>
      </c>
      <c r="E14" s="14"/>
      <c r="F14" s="14"/>
      <c r="G14" s="15" t="s">
        <v>169</v>
      </c>
      <c r="H14" s="14"/>
      <c r="I14" s="14"/>
      <c r="J14" s="15" t="s">
        <v>260</v>
      </c>
      <c r="K14" s="14"/>
      <c r="L14" s="14"/>
      <c r="M14" s="15" t="s">
        <v>174</v>
      </c>
      <c r="N14" s="14"/>
      <c r="O14" s="9"/>
      <c r="P14" s="12"/>
      <c r="Q14" s="9"/>
      <c r="R14" s="9"/>
      <c r="S14" s="12"/>
      <c r="T14" s="9"/>
    </row>
    <row r="15" spans="1:20" x14ac:dyDescent="0.2">
      <c r="A15" s="14" t="s">
        <v>98</v>
      </c>
      <c r="B15" s="14"/>
      <c r="C15" s="14"/>
      <c r="D15" s="15" t="s">
        <v>261</v>
      </c>
      <c r="E15" s="14"/>
      <c r="F15" s="14"/>
      <c r="G15" s="18" t="s">
        <v>171</v>
      </c>
      <c r="H15" s="14"/>
      <c r="I15" s="14"/>
      <c r="J15" s="15" t="s">
        <v>169</v>
      </c>
      <c r="K15" s="14"/>
      <c r="L15" s="14"/>
      <c r="M15" s="15" t="s">
        <v>294</v>
      </c>
      <c r="N15" s="14"/>
      <c r="O15" s="9"/>
      <c r="P15" s="12"/>
      <c r="Q15" s="9"/>
      <c r="R15" s="9"/>
      <c r="S15" s="12"/>
      <c r="T15" s="9"/>
    </row>
    <row r="16" spans="1:20" x14ac:dyDescent="0.2">
      <c r="A16" s="14"/>
      <c r="B16" s="14"/>
      <c r="C16" s="14"/>
      <c r="D16" s="15" t="s">
        <v>184</v>
      </c>
      <c r="E16" s="14"/>
      <c r="F16" s="14"/>
      <c r="G16" s="18" t="s">
        <v>294</v>
      </c>
      <c r="H16" s="14"/>
      <c r="I16" s="14"/>
      <c r="J16" s="18" t="s">
        <v>171</v>
      </c>
      <c r="K16" s="14"/>
      <c r="L16" s="14"/>
      <c r="M16" s="15" t="s">
        <v>176</v>
      </c>
      <c r="N16" s="14"/>
      <c r="O16" s="9"/>
      <c r="P16" s="12"/>
      <c r="Q16" s="9"/>
      <c r="R16" s="9"/>
      <c r="S16" s="12"/>
      <c r="T16" s="9"/>
    </row>
    <row r="17" spans="1:20" x14ac:dyDescent="0.2">
      <c r="A17" s="14"/>
      <c r="B17" s="14"/>
      <c r="C17" s="14"/>
      <c r="D17" s="16" t="s">
        <v>81</v>
      </c>
      <c r="E17" s="14"/>
      <c r="F17" s="14"/>
      <c r="G17" s="15" t="s">
        <v>176</v>
      </c>
      <c r="H17" s="14"/>
      <c r="I17" s="14"/>
      <c r="J17" s="15" t="s">
        <v>174</v>
      </c>
      <c r="K17" s="14"/>
      <c r="L17" s="14"/>
      <c r="M17" s="15" t="s">
        <v>177</v>
      </c>
      <c r="N17" s="14"/>
      <c r="O17" s="9"/>
      <c r="P17" s="12"/>
      <c r="Q17" s="9"/>
      <c r="R17" s="9"/>
      <c r="S17" s="12"/>
      <c r="T17" s="9"/>
    </row>
    <row r="18" spans="1:20" x14ac:dyDescent="0.2">
      <c r="A18" s="14"/>
      <c r="B18" s="14"/>
      <c r="C18" s="14"/>
      <c r="D18" s="16" t="s">
        <v>87</v>
      </c>
      <c r="E18" s="14"/>
      <c r="F18" s="14"/>
      <c r="G18" s="15" t="s">
        <v>177</v>
      </c>
      <c r="H18" s="14"/>
      <c r="I18" s="14"/>
      <c r="J18" s="15" t="s">
        <v>294</v>
      </c>
      <c r="K18" s="14"/>
      <c r="L18" s="14"/>
      <c r="M18" s="15" t="s">
        <v>83</v>
      </c>
      <c r="N18" s="14"/>
      <c r="O18" s="9"/>
      <c r="P18" s="12"/>
      <c r="Q18" s="9"/>
      <c r="R18" s="9"/>
      <c r="S18" s="12"/>
      <c r="T18" s="9"/>
    </row>
    <row r="19" spans="1:20" x14ac:dyDescent="0.2">
      <c r="A19" s="14"/>
      <c r="B19" s="14"/>
      <c r="C19" s="14"/>
      <c r="D19" s="16" t="s">
        <v>199</v>
      </c>
      <c r="E19" s="14"/>
      <c r="F19" s="14"/>
      <c r="G19" s="15" t="s">
        <v>83</v>
      </c>
      <c r="H19" s="14"/>
      <c r="I19" s="14"/>
      <c r="J19" s="15" t="s">
        <v>176</v>
      </c>
      <c r="K19" s="14"/>
      <c r="L19" s="14"/>
      <c r="M19" s="15" t="s">
        <v>178</v>
      </c>
      <c r="N19" s="14"/>
      <c r="O19" s="9"/>
      <c r="P19" s="12"/>
      <c r="Q19" s="9"/>
      <c r="R19" s="9"/>
      <c r="S19" s="12"/>
      <c r="T19" s="9"/>
    </row>
    <row r="20" spans="1:20" x14ac:dyDescent="0.2">
      <c r="A20" s="14"/>
      <c r="B20" s="14"/>
      <c r="C20" s="14"/>
      <c r="D20" s="14" t="s">
        <v>204</v>
      </c>
      <c r="E20" s="14"/>
      <c r="F20" s="14"/>
      <c r="G20" s="15" t="s">
        <v>178</v>
      </c>
      <c r="H20" s="14"/>
      <c r="I20" s="14"/>
      <c r="J20" s="15" t="s">
        <v>177</v>
      </c>
      <c r="K20" s="14"/>
      <c r="L20" s="14"/>
      <c r="M20" s="15" t="s">
        <v>179</v>
      </c>
      <c r="N20" s="14"/>
      <c r="O20" s="9"/>
      <c r="P20" s="12"/>
      <c r="Q20" s="9"/>
      <c r="R20" s="9"/>
      <c r="S20" s="12"/>
      <c r="T20" s="9"/>
    </row>
    <row r="21" spans="1:20" x14ac:dyDescent="0.2">
      <c r="A21" s="14"/>
      <c r="B21" s="14"/>
      <c r="C21" s="14"/>
      <c r="D21" s="14" t="s">
        <v>263</v>
      </c>
      <c r="E21" s="14"/>
      <c r="F21" s="14"/>
      <c r="G21" s="15" t="s">
        <v>261</v>
      </c>
      <c r="H21" s="14"/>
      <c r="I21" s="14"/>
      <c r="J21" s="15" t="s">
        <v>83</v>
      </c>
      <c r="K21" s="14"/>
      <c r="L21" s="14"/>
      <c r="M21" s="15" t="s">
        <v>33</v>
      </c>
      <c r="N21" s="14"/>
      <c r="O21" s="9"/>
      <c r="P21" s="12"/>
      <c r="Q21" s="9"/>
      <c r="R21" s="9"/>
      <c r="S21" s="12"/>
      <c r="T21" s="9"/>
    </row>
    <row r="22" spans="1:20" x14ac:dyDescent="0.2">
      <c r="A22" s="14"/>
      <c r="B22" s="14"/>
      <c r="C22" s="14"/>
      <c r="D22" s="14" t="s">
        <v>211</v>
      </c>
      <c r="E22" s="14"/>
      <c r="F22" s="14"/>
      <c r="G22" s="15" t="s">
        <v>101</v>
      </c>
      <c r="H22" s="14"/>
      <c r="I22" s="14"/>
      <c r="J22" s="15" t="s">
        <v>178</v>
      </c>
      <c r="K22" s="14"/>
      <c r="L22" s="14"/>
      <c r="M22" s="15" t="s">
        <v>182</v>
      </c>
      <c r="N22" s="14"/>
      <c r="O22" s="9"/>
      <c r="P22" s="12"/>
      <c r="Q22" s="9"/>
      <c r="R22" s="9"/>
      <c r="S22" s="12"/>
      <c r="T22" s="9"/>
    </row>
    <row r="23" spans="1:20" x14ac:dyDescent="0.2">
      <c r="A23" s="14"/>
      <c r="B23" s="14"/>
      <c r="C23" s="14"/>
      <c r="D23" s="14" t="s">
        <v>216</v>
      </c>
      <c r="E23" s="14"/>
      <c r="F23" s="14"/>
      <c r="G23" s="15" t="s">
        <v>184</v>
      </c>
      <c r="H23" s="14"/>
      <c r="I23" s="14"/>
      <c r="J23" s="15" t="s">
        <v>179</v>
      </c>
      <c r="K23" s="14"/>
      <c r="L23" s="14"/>
      <c r="M23" s="15" t="s">
        <v>101</v>
      </c>
      <c r="N23" s="14"/>
      <c r="O23" s="9"/>
      <c r="P23" s="12"/>
      <c r="Q23" s="9"/>
      <c r="R23" s="9"/>
      <c r="S23" s="12"/>
      <c r="T23" s="9"/>
    </row>
    <row r="24" spans="1:20" x14ac:dyDescent="0.2">
      <c r="A24" s="14"/>
      <c r="B24" s="14"/>
      <c r="C24" s="14"/>
      <c r="D24" s="14" t="s">
        <v>219</v>
      </c>
      <c r="E24" s="14"/>
      <c r="F24" s="14"/>
      <c r="G24" s="15" t="s">
        <v>346</v>
      </c>
      <c r="H24" s="14"/>
      <c r="I24" s="14"/>
      <c r="J24" s="15" t="s">
        <v>182</v>
      </c>
      <c r="K24" s="14"/>
      <c r="L24" s="14"/>
      <c r="M24" s="15" t="s">
        <v>184</v>
      </c>
      <c r="N24" s="14"/>
      <c r="O24" s="9"/>
      <c r="P24" s="12"/>
      <c r="Q24" s="9"/>
      <c r="R24" s="9"/>
      <c r="S24" s="12"/>
      <c r="T24" s="9"/>
    </row>
    <row r="25" spans="1:20" x14ac:dyDescent="0.2">
      <c r="A25" s="14"/>
      <c r="B25" s="14"/>
      <c r="C25" s="14"/>
      <c r="D25" s="14" t="s">
        <v>224</v>
      </c>
      <c r="E25" s="14"/>
      <c r="F25" s="14"/>
      <c r="G25" s="15" t="s">
        <v>187</v>
      </c>
      <c r="H25" s="14"/>
      <c r="I25" s="14"/>
      <c r="J25" s="15" t="s">
        <v>261</v>
      </c>
      <c r="K25" s="14"/>
      <c r="L25" s="14"/>
      <c r="M25" s="15" t="s">
        <v>85</v>
      </c>
      <c r="N25" s="14"/>
      <c r="O25" s="9"/>
      <c r="P25" s="12"/>
      <c r="Q25" s="9"/>
      <c r="R25" s="9"/>
      <c r="S25" s="12"/>
      <c r="T25" s="9"/>
    </row>
    <row r="26" spans="1:20" x14ac:dyDescent="0.2">
      <c r="A26" s="14"/>
      <c r="B26" s="14"/>
      <c r="C26" s="14"/>
      <c r="D26" s="14"/>
      <c r="E26" s="14"/>
      <c r="F26" s="14"/>
      <c r="G26" s="15" t="s">
        <v>262</v>
      </c>
      <c r="H26" s="14"/>
      <c r="I26" s="14"/>
      <c r="J26" s="15" t="s">
        <v>101</v>
      </c>
      <c r="K26" s="14"/>
      <c r="L26" s="14"/>
      <c r="M26" s="15" t="s">
        <v>346</v>
      </c>
      <c r="N26" s="14"/>
      <c r="O26" s="9"/>
      <c r="P26" s="12"/>
      <c r="Q26" s="9"/>
      <c r="R26" s="9"/>
      <c r="S26" s="12"/>
      <c r="T26" s="9"/>
    </row>
    <row r="27" spans="1:20" x14ac:dyDescent="0.2">
      <c r="A27" s="14"/>
      <c r="B27" s="14"/>
      <c r="C27" s="14"/>
      <c r="D27" s="31" t="s">
        <v>344</v>
      </c>
      <c r="E27" s="14"/>
      <c r="F27" s="14"/>
      <c r="G27" s="15" t="s">
        <v>190</v>
      </c>
      <c r="H27" s="14"/>
      <c r="I27" s="14"/>
      <c r="J27" s="15" t="s">
        <v>184</v>
      </c>
      <c r="K27" s="14"/>
      <c r="L27" s="14"/>
      <c r="M27" s="15" t="s">
        <v>187</v>
      </c>
      <c r="N27" s="14"/>
      <c r="O27" s="9"/>
      <c r="P27" s="12"/>
      <c r="Q27" s="9"/>
      <c r="R27" s="9"/>
      <c r="S27" s="12"/>
      <c r="T27" s="9"/>
    </row>
    <row r="28" spans="1:20" x14ac:dyDescent="0.2">
      <c r="A28" s="14"/>
      <c r="B28" s="14"/>
      <c r="C28" s="14"/>
      <c r="D28" s="15" t="s">
        <v>122</v>
      </c>
      <c r="E28" s="14"/>
      <c r="F28" s="14"/>
      <c r="G28" s="16" t="s">
        <v>81</v>
      </c>
      <c r="H28" s="14"/>
      <c r="I28" s="14"/>
      <c r="J28" s="15" t="s">
        <v>346</v>
      </c>
      <c r="K28" s="14"/>
      <c r="L28" s="14"/>
      <c r="M28" s="15" t="s">
        <v>262</v>
      </c>
      <c r="N28" s="14"/>
      <c r="O28" s="9"/>
      <c r="P28" s="12"/>
      <c r="Q28" s="9"/>
      <c r="R28" s="9"/>
      <c r="S28" s="12"/>
      <c r="T28" s="9"/>
    </row>
    <row r="29" spans="1:20" x14ac:dyDescent="0.2">
      <c r="A29" s="14"/>
      <c r="B29" s="14"/>
      <c r="C29" s="14"/>
      <c r="D29" s="15" t="s">
        <v>8</v>
      </c>
      <c r="E29" s="14"/>
      <c r="F29" s="14"/>
      <c r="G29" s="16" t="s">
        <v>87</v>
      </c>
      <c r="H29" s="14"/>
      <c r="I29" s="14"/>
      <c r="J29" s="15" t="s">
        <v>85</v>
      </c>
      <c r="K29" s="14"/>
      <c r="L29" s="14"/>
      <c r="M29" s="15" t="s">
        <v>190</v>
      </c>
      <c r="N29" s="14"/>
      <c r="O29" s="9"/>
      <c r="P29" s="12"/>
      <c r="Q29" s="9"/>
      <c r="R29" s="9"/>
      <c r="S29" s="12"/>
      <c r="T29" s="9"/>
    </row>
    <row r="30" spans="1:20" x14ac:dyDescent="0.2">
      <c r="A30" s="14"/>
      <c r="B30" s="14"/>
      <c r="C30" s="14"/>
      <c r="D30" s="15" t="s">
        <v>132</v>
      </c>
      <c r="E30" s="14"/>
      <c r="F30" s="14"/>
      <c r="G30" s="16" t="s">
        <v>199</v>
      </c>
      <c r="H30" s="14"/>
      <c r="I30" s="14"/>
      <c r="J30" s="15" t="s">
        <v>187</v>
      </c>
      <c r="K30" s="14"/>
      <c r="L30" s="14"/>
      <c r="M30" s="15" t="s">
        <v>42</v>
      </c>
      <c r="N30" s="14"/>
      <c r="O30" s="9"/>
      <c r="P30" s="12"/>
      <c r="Q30" s="9"/>
      <c r="R30" s="9"/>
      <c r="S30" s="12"/>
      <c r="T30" s="9"/>
    </row>
    <row r="31" spans="1:20" x14ac:dyDescent="0.2">
      <c r="A31" s="14"/>
      <c r="B31" s="14"/>
      <c r="C31" s="14"/>
      <c r="D31" s="15" t="s">
        <v>92</v>
      </c>
      <c r="E31" s="14"/>
      <c r="F31" s="14"/>
      <c r="G31" s="14" t="s">
        <v>89</v>
      </c>
      <c r="H31" s="14"/>
      <c r="I31" s="14"/>
      <c r="J31" s="15" t="s">
        <v>262</v>
      </c>
      <c r="K31" s="14"/>
      <c r="L31" s="14"/>
      <c r="M31" s="18" t="s">
        <v>44</v>
      </c>
      <c r="N31" s="14"/>
      <c r="O31" s="9"/>
      <c r="P31" s="12"/>
      <c r="Q31" s="9"/>
      <c r="R31" s="9"/>
      <c r="S31" s="12"/>
      <c r="T31" s="9"/>
    </row>
    <row r="32" spans="1:20" x14ac:dyDescent="0.2">
      <c r="A32" s="14"/>
      <c r="B32" s="14"/>
      <c r="C32" s="14"/>
      <c r="D32" s="15" t="s">
        <v>170</v>
      </c>
      <c r="E32" s="14"/>
      <c r="F32" s="14"/>
      <c r="G32" s="14" t="s">
        <v>204</v>
      </c>
      <c r="H32" s="14"/>
      <c r="I32" s="14"/>
      <c r="J32" s="15" t="s">
        <v>190</v>
      </c>
      <c r="K32" s="14"/>
      <c r="L32" s="14"/>
      <c r="M32" s="16" t="s">
        <v>199</v>
      </c>
      <c r="N32" s="14"/>
      <c r="O32" s="9"/>
      <c r="P32" s="12"/>
      <c r="Q32" s="9"/>
      <c r="R32" s="9"/>
      <c r="S32" s="12"/>
      <c r="T32" s="9"/>
    </row>
    <row r="33" spans="1:20" x14ac:dyDescent="0.2">
      <c r="A33" s="14"/>
      <c r="B33" s="14"/>
      <c r="C33" s="14"/>
      <c r="D33" s="15" t="s">
        <v>183</v>
      </c>
      <c r="E33" s="14"/>
      <c r="F33" s="14"/>
      <c r="G33" s="14" t="s">
        <v>263</v>
      </c>
      <c r="H33" s="14"/>
      <c r="I33" s="14"/>
      <c r="J33" s="16" t="s">
        <v>81</v>
      </c>
      <c r="K33" s="14"/>
      <c r="L33" s="14"/>
      <c r="M33" s="14" t="s">
        <v>89</v>
      </c>
      <c r="N33" s="14"/>
      <c r="O33" s="9"/>
      <c r="P33" s="12"/>
      <c r="Q33" s="9"/>
      <c r="R33" s="9"/>
      <c r="S33" s="12"/>
      <c r="T33" s="9"/>
    </row>
    <row r="34" spans="1:20" x14ac:dyDescent="0.2">
      <c r="A34" s="14"/>
      <c r="B34" s="14"/>
      <c r="C34" s="14"/>
      <c r="D34" s="14" t="s">
        <v>188</v>
      </c>
      <c r="E34" s="14"/>
      <c r="F34" s="14"/>
      <c r="G34" s="14" t="s">
        <v>211</v>
      </c>
      <c r="H34" s="14"/>
      <c r="I34" s="14"/>
      <c r="J34" s="16" t="s">
        <v>199</v>
      </c>
      <c r="K34" s="14"/>
      <c r="L34" s="14"/>
      <c r="M34" s="14" t="s">
        <v>204</v>
      </c>
      <c r="N34" s="14"/>
      <c r="O34" s="9"/>
      <c r="P34" s="12"/>
      <c r="Q34" s="9"/>
      <c r="R34" s="9"/>
      <c r="S34" s="12"/>
      <c r="T34" s="9"/>
    </row>
    <row r="35" spans="1:20" x14ac:dyDescent="0.2">
      <c r="A35" s="14"/>
      <c r="B35" s="14"/>
      <c r="C35" s="14"/>
      <c r="D35" s="14" t="s">
        <v>41</v>
      </c>
      <c r="E35" s="14"/>
      <c r="F35" s="14"/>
      <c r="G35" s="14" t="s">
        <v>214</v>
      </c>
      <c r="H35" s="14"/>
      <c r="I35" s="14"/>
      <c r="J35" s="14" t="s">
        <v>89</v>
      </c>
      <c r="K35" s="14"/>
      <c r="L35" s="14"/>
      <c r="M35" s="14" t="s">
        <v>263</v>
      </c>
      <c r="N35" s="14"/>
      <c r="O35" s="9"/>
      <c r="P35" s="12"/>
      <c r="Q35" s="9"/>
      <c r="R35" s="9"/>
      <c r="S35" s="12"/>
      <c r="T35" s="9"/>
    </row>
    <row r="36" spans="1:20" x14ac:dyDescent="0.2">
      <c r="A36" s="14"/>
      <c r="B36" s="14"/>
      <c r="C36" s="14"/>
      <c r="D36" s="15" t="s">
        <v>193</v>
      </c>
      <c r="E36" s="14"/>
      <c r="F36" s="14"/>
      <c r="G36" s="14" t="s">
        <v>264</v>
      </c>
      <c r="H36" s="14"/>
      <c r="I36" s="14"/>
      <c r="J36" s="14" t="s">
        <v>204</v>
      </c>
      <c r="K36" s="14"/>
      <c r="L36" s="14"/>
      <c r="M36" s="15" t="s">
        <v>207</v>
      </c>
      <c r="N36" s="14"/>
      <c r="O36" s="9"/>
      <c r="P36" s="12"/>
      <c r="Q36" s="9"/>
      <c r="R36" s="9"/>
      <c r="S36" s="12"/>
      <c r="T36" s="9"/>
    </row>
    <row r="37" spans="1:20" x14ac:dyDescent="0.2">
      <c r="A37" s="14"/>
      <c r="B37" s="14"/>
      <c r="C37" s="14"/>
      <c r="D37" s="16" t="s">
        <v>201</v>
      </c>
      <c r="E37" s="14"/>
      <c r="F37" s="14"/>
      <c r="G37" s="14" t="s">
        <v>216</v>
      </c>
      <c r="H37" s="14"/>
      <c r="I37" s="14"/>
      <c r="J37" s="14" t="s">
        <v>263</v>
      </c>
      <c r="K37" s="14"/>
      <c r="L37" s="14"/>
      <c r="M37" s="14" t="s">
        <v>211</v>
      </c>
      <c r="N37" s="14"/>
      <c r="O37" s="9"/>
      <c r="P37" s="12"/>
      <c r="Q37" s="9"/>
      <c r="R37" s="9"/>
      <c r="S37" s="12"/>
      <c r="T37" s="9"/>
    </row>
    <row r="38" spans="1:20" x14ac:dyDescent="0.2">
      <c r="A38" s="14"/>
      <c r="B38" s="14"/>
      <c r="C38" s="14"/>
      <c r="D38" s="14" t="s">
        <v>53</v>
      </c>
      <c r="E38" s="14"/>
      <c r="F38" s="14"/>
      <c r="G38" s="14" t="s">
        <v>219</v>
      </c>
      <c r="H38" s="14"/>
      <c r="I38" s="14"/>
      <c r="J38" s="15" t="s">
        <v>207</v>
      </c>
      <c r="K38" s="14"/>
      <c r="L38" s="14"/>
      <c r="M38" s="14" t="s">
        <v>214</v>
      </c>
      <c r="N38" s="14"/>
      <c r="O38" s="9"/>
      <c r="P38" s="12"/>
      <c r="Q38" s="9"/>
      <c r="R38" s="9"/>
      <c r="S38" s="12"/>
      <c r="T38" s="9"/>
    </row>
    <row r="39" spans="1:20" x14ac:dyDescent="0.2">
      <c r="A39" s="14"/>
      <c r="B39" s="14"/>
      <c r="C39" s="14"/>
      <c r="D39" s="14" t="s">
        <v>225</v>
      </c>
      <c r="E39" s="14"/>
      <c r="F39" s="14"/>
      <c r="G39" s="14" t="s">
        <v>224</v>
      </c>
      <c r="H39" s="14"/>
      <c r="I39" s="14"/>
      <c r="J39" s="14" t="s">
        <v>211</v>
      </c>
      <c r="K39" s="14"/>
      <c r="L39" s="14"/>
      <c r="M39" s="14" t="s">
        <v>216</v>
      </c>
      <c r="N39" s="14"/>
      <c r="O39" s="9"/>
      <c r="P39" s="12"/>
      <c r="Q39" s="9"/>
      <c r="R39" s="9"/>
      <c r="S39" s="12"/>
      <c r="T39" s="9"/>
    </row>
    <row r="40" spans="1:20" x14ac:dyDescent="0.2">
      <c r="A40" s="14"/>
      <c r="B40" s="14"/>
      <c r="C40" s="14"/>
      <c r="D40" s="14" t="s">
        <v>77</v>
      </c>
      <c r="E40" s="14"/>
      <c r="F40" s="14"/>
      <c r="G40" s="14"/>
      <c r="H40" s="14"/>
      <c r="I40" s="14"/>
      <c r="J40" s="14" t="s">
        <v>214</v>
      </c>
      <c r="K40" s="14"/>
      <c r="L40" s="14"/>
      <c r="M40" s="14" t="s">
        <v>219</v>
      </c>
      <c r="N40" s="14"/>
      <c r="O40" s="9"/>
      <c r="P40" s="12"/>
      <c r="Q40" s="9"/>
      <c r="R40" s="9"/>
      <c r="S40" s="12"/>
      <c r="T40" s="9"/>
    </row>
    <row r="41" spans="1:20" x14ac:dyDescent="0.2">
      <c r="A41" s="14"/>
      <c r="B41" s="14"/>
      <c r="C41" s="14"/>
      <c r="D41" s="14"/>
      <c r="E41" s="14"/>
      <c r="F41" s="14"/>
      <c r="G41" s="31" t="s">
        <v>344</v>
      </c>
      <c r="H41" s="14"/>
      <c r="I41" s="14"/>
      <c r="J41" s="14" t="s">
        <v>216</v>
      </c>
      <c r="K41" s="14"/>
      <c r="L41" s="14"/>
      <c r="M41" s="14" t="s">
        <v>220</v>
      </c>
      <c r="N41" s="14"/>
      <c r="O41" s="9"/>
      <c r="P41" s="12"/>
      <c r="Q41" s="9"/>
      <c r="R41" s="9"/>
      <c r="S41" s="12"/>
      <c r="T41" s="9"/>
    </row>
    <row r="42" spans="1:20" x14ac:dyDescent="0.2">
      <c r="A42" s="14"/>
      <c r="B42" s="14"/>
      <c r="C42" s="14"/>
      <c r="D42" s="31" t="s">
        <v>343</v>
      </c>
      <c r="E42" s="14"/>
      <c r="F42" s="14"/>
      <c r="G42" s="14" t="s">
        <v>122</v>
      </c>
      <c r="H42" s="14"/>
      <c r="I42" s="14"/>
      <c r="J42" s="14" t="s">
        <v>219</v>
      </c>
      <c r="K42" s="14"/>
      <c r="L42" s="14"/>
      <c r="M42" s="14" t="s">
        <v>224</v>
      </c>
      <c r="N42" s="14"/>
      <c r="O42" s="9"/>
      <c r="P42" s="12"/>
      <c r="Q42" s="9"/>
      <c r="R42" s="9"/>
      <c r="S42" s="12"/>
      <c r="T42" s="9"/>
    </row>
    <row r="43" spans="1:20" x14ac:dyDescent="0.2">
      <c r="A43" s="14"/>
      <c r="B43" s="14"/>
      <c r="C43" s="14"/>
      <c r="D43" s="15" t="s">
        <v>131</v>
      </c>
      <c r="E43" s="14"/>
      <c r="F43" s="14"/>
      <c r="G43" s="15" t="s">
        <v>94</v>
      </c>
      <c r="H43" s="14"/>
      <c r="I43" s="14"/>
      <c r="J43" s="14" t="s">
        <v>224</v>
      </c>
      <c r="K43" s="14"/>
      <c r="L43" s="14"/>
      <c r="M43" s="14"/>
      <c r="N43" s="14"/>
      <c r="O43" s="9"/>
      <c r="P43" s="12"/>
      <c r="Q43" s="9"/>
      <c r="R43" s="9"/>
      <c r="S43" s="12"/>
      <c r="T43" s="9"/>
    </row>
    <row r="44" spans="1:20" x14ac:dyDescent="0.2">
      <c r="A44" s="14"/>
      <c r="B44" s="14"/>
      <c r="C44" s="14"/>
      <c r="D44" s="18" t="s">
        <v>165</v>
      </c>
      <c r="E44" s="14"/>
      <c r="F44" s="14"/>
      <c r="G44" s="15" t="s">
        <v>8</v>
      </c>
      <c r="H44" s="14"/>
      <c r="I44" s="14"/>
      <c r="J44" s="14"/>
      <c r="K44" s="14"/>
      <c r="L44" s="14"/>
      <c r="M44" s="31" t="s">
        <v>344</v>
      </c>
      <c r="N44" s="14"/>
      <c r="O44" s="9"/>
      <c r="P44" s="12"/>
      <c r="Q44" s="9"/>
      <c r="R44" s="9"/>
      <c r="S44" s="12"/>
      <c r="T44" s="9"/>
    </row>
    <row r="45" spans="1:20" x14ac:dyDescent="0.2">
      <c r="A45" s="14"/>
      <c r="B45" s="14"/>
      <c r="C45" s="14"/>
      <c r="D45" s="15" t="s">
        <v>23</v>
      </c>
      <c r="E45" s="14"/>
      <c r="F45" s="14"/>
      <c r="G45" s="15" t="s">
        <v>123</v>
      </c>
      <c r="H45" s="14"/>
      <c r="I45" s="14"/>
      <c r="J45" s="31" t="s">
        <v>344</v>
      </c>
      <c r="K45" s="14"/>
      <c r="L45" s="14"/>
      <c r="M45" s="14" t="s">
        <v>122</v>
      </c>
      <c r="N45" s="14"/>
      <c r="O45" s="9"/>
      <c r="P45" s="13"/>
      <c r="Q45" s="9"/>
      <c r="R45" s="9"/>
      <c r="S45" s="12"/>
      <c r="T45" s="9"/>
    </row>
    <row r="46" spans="1:20" x14ac:dyDescent="0.2">
      <c r="A46" s="14"/>
      <c r="B46" s="14"/>
      <c r="C46" s="14"/>
      <c r="D46" s="14" t="s">
        <v>166</v>
      </c>
      <c r="E46" s="14"/>
      <c r="F46" s="14"/>
      <c r="G46" s="15" t="s">
        <v>132</v>
      </c>
      <c r="H46" s="14"/>
      <c r="I46" s="14"/>
      <c r="J46" s="14" t="s">
        <v>122</v>
      </c>
      <c r="K46" s="14"/>
      <c r="L46" s="14"/>
      <c r="M46" s="15" t="s">
        <v>94</v>
      </c>
      <c r="N46" s="14"/>
      <c r="O46" s="9"/>
      <c r="P46" s="12"/>
      <c r="Q46" s="9"/>
      <c r="R46" s="9"/>
      <c r="S46" s="13"/>
      <c r="T46" s="9"/>
    </row>
    <row r="47" spans="1:20" x14ac:dyDescent="0.2">
      <c r="A47" s="14"/>
      <c r="B47" s="14"/>
      <c r="C47" s="14"/>
      <c r="D47" s="14" t="s">
        <v>167</v>
      </c>
      <c r="E47" s="14"/>
      <c r="F47" s="14"/>
      <c r="G47" s="15" t="s">
        <v>141</v>
      </c>
      <c r="H47" s="14"/>
      <c r="I47" s="14"/>
      <c r="J47" s="15" t="s">
        <v>94</v>
      </c>
      <c r="K47" s="14"/>
      <c r="L47" s="14"/>
      <c r="M47" s="15" t="s">
        <v>8</v>
      </c>
      <c r="N47" s="14"/>
      <c r="O47" s="9"/>
      <c r="P47" s="12"/>
      <c r="Q47" s="9"/>
      <c r="R47" s="9"/>
      <c r="S47" s="12"/>
      <c r="T47" s="9"/>
    </row>
    <row r="48" spans="1:20" x14ac:dyDescent="0.2">
      <c r="A48" s="14"/>
      <c r="B48" s="14"/>
      <c r="C48" s="14"/>
      <c r="D48" s="14" t="s">
        <v>172</v>
      </c>
      <c r="E48" s="14"/>
      <c r="F48" s="14"/>
      <c r="G48" s="15" t="s">
        <v>92</v>
      </c>
      <c r="H48" s="14"/>
      <c r="I48" s="14"/>
      <c r="J48" s="15" t="s">
        <v>8</v>
      </c>
      <c r="K48" s="14"/>
      <c r="L48" s="14"/>
      <c r="M48" s="15" t="s">
        <v>123</v>
      </c>
      <c r="N48" s="14"/>
      <c r="O48" s="9"/>
      <c r="P48" s="13"/>
      <c r="Q48" s="9"/>
      <c r="R48" s="9"/>
      <c r="S48" s="12"/>
      <c r="T48" s="9"/>
    </row>
    <row r="49" spans="1:20" x14ac:dyDescent="0.2">
      <c r="A49" s="14"/>
      <c r="B49" s="14"/>
      <c r="C49" s="14"/>
      <c r="D49" s="18" t="s">
        <v>30</v>
      </c>
      <c r="E49" s="14"/>
      <c r="F49" s="14"/>
      <c r="G49" s="15" t="s">
        <v>170</v>
      </c>
      <c r="H49" s="14"/>
      <c r="I49" s="14"/>
      <c r="J49" s="15" t="s">
        <v>123</v>
      </c>
      <c r="K49" s="14"/>
      <c r="L49" s="14"/>
      <c r="M49" s="15" t="s">
        <v>12</v>
      </c>
      <c r="N49" s="14"/>
      <c r="O49" s="9"/>
      <c r="P49" s="13"/>
      <c r="Q49" s="9"/>
      <c r="R49" s="9"/>
      <c r="S49" s="13"/>
      <c r="T49" s="9"/>
    </row>
    <row r="50" spans="1:20" x14ac:dyDescent="0.2">
      <c r="A50" s="14"/>
      <c r="B50" s="14"/>
      <c r="C50" s="14"/>
      <c r="D50" s="14" t="s">
        <v>185</v>
      </c>
      <c r="E50" s="14"/>
      <c r="F50" s="14"/>
      <c r="G50" s="15" t="s">
        <v>183</v>
      </c>
      <c r="H50" s="14"/>
      <c r="I50" s="14"/>
      <c r="J50" s="15" t="s">
        <v>132</v>
      </c>
      <c r="K50" s="14"/>
      <c r="L50" s="14"/>
      <c r="M50" s="15" t="s">
        <v>132</v>
      </c>
      <c r="N50" s="14"/>
      <c r="O50" s="9"/>
      <c r="P50" s="12"/>
      <c r="Q50" s="9"/>
      <c r="R50" s="9"/>
      <c r="S50" s="13"/>
      <c r="T50" s="9"/>
    </row>
    <row r="51" spans="1:20" x14ac:dyDescent="0.2">
      <c r="A51" s="14"/>
      <c r="B51" s="14"/>
      <c r="C51" s="14"/>
      <c r="D51" s="14" t="s">
        <v>194</v>
      </c>
      <c r="E51" s="14"/>
      <c r="F51" s="14"/>
      <c r="G51" s="14" t="s">
        <v>188</v>
      </c>
      <c r="H51" s="14"/>
      <c r="I51" s="14"/>
      <c r="J51" s="15" t="s">
        <v>141</v>
      </c>
      <c r="K51" s="14"/>
      <c r="L51" s="14"/>
      <c r="M51" s="15" t="s">
        <v>141</v>
      </c>
      <c r="N51" s="14"/>
      <c r="O51" s="9"/>
      <c r="P51" s="12"/>
      <c r="Q51" s="9"/>
      <c r="R51" s="9"/>
      <c r="S51" s="12"/>
      <c r="T51" s="9"/>
    </row>
    <row r="52" spans="1:20" x14ac:dyDescent="0.2">
      <c r="A52" s="14"/>
      <c r="B52" s="14"/>
      <c r="C52" s="14"/>
      <c r="D52" s="17" t="s">
        <v>195</v>
      </c>
      <c r="E52" s="14"/>
      <c r="F52" s="14"/>
      <c r="G52" s="14" t="s">
        <v>41</v>
      </c>
      <c r="H52" s="14"/>
      <c r="I52" s="14"/>
      <c r="J52" s="15" t="s">
        <v>92</v>
      </c>
      <c r="K52" s="14"/>
      <c r="L52" s="14"/>
      <c r="M52" s="15" t="s">
        <v>92</v>
      </c>
      <c r="N52" s="14"/>
      <c r="O52" s="9"/>
      <c r="P52" s="12"/>
      <c r="Q52" s="9"/>
      <c r="R52" s="9"/>
      <c r="S52" s="12"/>
      <c r="T52" s="9"/>
    </row>
    <row r="53" spans="1:20" x14ac:dyDescent="0.2">
      <c r="A53" s="14"/>
      <c r="B53" s="14"/>
      <c r="C53" s="14"/>
      <c r="D53" s="17" t="s">
        <v>196</v>
      </c>
      <c r="E53" s="14"/>
      <c r="F53" s="14"/>
      <c r="G53" s="15" t="s">
        <v>193</v>
      </c>
      <c r="H53" s="14"/>
      <c r="I53" s="14"/>
      <c r="J53" s="15" t="s">
        <v>170</v>
      </c>
      <c r="K53" s="14"/>
      <c r="L53" s="14"/>
      <c r="M53" s="15" t="s">
        <v>170</v>
      </c>
      <c r="N53" s="14"/>
      <c r="O53" s="9"/>
      <c r="P53" s="12"/>
      <c r="Q53" s="9"/>
      <c r="R53" s="9"/>
      <c r="S53" s="12"/>
      <c r="T53" s="9"/>
    </row>
    <row r="54" spans="1:20" x14ac:dyDescent="0.2">
      <c r="A54" s="14"/>
      <c r="B54" s="14"/>
      <c r="C54" s="14"/>
      <c r="D54" s="14" t="s">
        <v>72</v>
      </c>
      <c r="E54" s="14"/>
      <c r="F54" s="14"/>
      <c r="G54" s="15" t="s">
        <v>198</v>
      </c>
      <c r="H54" s="14"/>
      <c r="I54" s="14"/>
      <c r="J54" s="15" t="s">
        <v>183</v>
      </c>
      <c r="K54" s="14"/>
      <c r="L54" s="14"/>
      <c r="M54" s="15" t="s">
        <v>183</v>
      </c>
      <c r="N54" s="14"/>
      <c r="O54" s="9"/>
      <c r="P54" s="12"/>
      <c r="Q54" s="9"/>
      <c r="R54" s="9"/>
      <c r="S54" s="12"/>
      <c r="T54" s="9"/>
    </row>
    <row r="55" spans="1:20" x14ac:dyDescent="0.2">
      <c r="A55" s="14"/>
      <c r="B55" s="14"/>
      <c r="C55" s="14"/>
      <c r="D55" s="14" t="s">
        <v>98</v>
      </c>
      <c r="E55" s="14"/>
      <c r="F55" s="14"/>
      <c r="G55" s="16" t="s">
        <v>201</v>
      </c>
      <c r="H55" s="14"/>
      <c r="I55" s="14"/>
      <c r="J55" s="14" t="s">
        <v>188</v>
      </c>
      <c r="K55" s="14"/>
      <c r="L55" s="14"/>
      <c r="M55" s="14" t="s">
        <v>188</v>
      </c>
      <c r="N55" s="14"/>
      <c r="O55" s="9"/>
      <c r="P55" s="12"/>
      <c r="Q55" s="9"/>
      <c r="R55" s="9"/>
      <c r="S55" s="12"/>
      <c r="T55" s="9"/>
    </row>
    <row r="56" spans="1:20" x14ac:dyDescent="0.2">
      <c r="A56" s="14"/>
      <c r="B56" s="14"/>
      <c r="C56" s="14"/>
      <c r="D56" s="14" t="s">
        <v>266</v>
      </c>
      <c r="E56" s="14"/>
      <c r="F56" s="14"/>
      <c r="G56" s="14" t="s">
        <v>53</v>
      </c>
      <c r="H56" s="14"/>
      <c r="I56" s="14"/>
      <c r="J56" s="14" t="s">
        <v>41</v>
      </c>
      <c r="K56" s="14"/>
      <c r="L56" s="14"/>
      <c r="M56" s="14" t="s">
        <v>41</v>
      </c>
      <c r="N56" s="14"/>
      <c r="O56" s="9"/>
      <c r="P56" s="12"/>
      <c r="Q56" s="9"/>
      <c r="R56" s="9"/>
      <c r="S56" s="12"/>
      <c r="T56" s="9"/>
    </row>
    <row r="57" spans="1:20" x14ac:dyDescent="0.2">
      <c r="A57" s="14"/>
      <c r="B57" s="14"/>
      <c r="C57" s="14"/>
      <c r="D57" s="14" t="s">
        <v>226</v>
      </c>
      <c r="E57" s="14"/>
      <c r="F57" s="14"/>
      <c r="G57" s="14" t="s">
        <v>209</v>
      </c>
      <c r="H57" s="14"/>
      <c r="I57" s="14"/>
      <c r="J57" s="15" t="s">
        <v>193</v>
      </c>
      <c r="K57" s="14"/>
      <c r="L57" s="14"/>
      <c r="M57" s="15" t="s">
        <v>193</v>
      </c>
      <c r="N57" s="14"/>
      <c r="O57" s="9"/>
      <c r="P57" s="12"/>
      <c r="Q57" s="9"/>
      <c r="R57" s="9"/>
      <c r="S57" s="12"/>
      <c r="T57" s="9"/>
    </row>
    <row r="58" spans="1:20" x14ac:dyDescent="0.2">
      <c r="A58" s="14"/>
      <c r="B58" s="14"/>
      <c r="C58" s="14"/>
      <c r="D58" s="14" t="s">
        <v>227</v>
      </c>
      <c r="E58" s="14"/>
      <c r="F58" s="14"/>
      <c r="G58" s="14" t="s">
        <v>265</v>
      </c>
      <c r="H58" s="14"/>
      <c r="I58" s="14"/>
      <c r="J58" s="15" t="s">
        <v>198</v>
      </c>
      <c r="K58" s="14"/>
      <c r="L58" s="14"/>
      <c r="M58" s="15" t="s">
        <v>198</v>
      </c>
      <c r="N58" s="14"/>
      <c r="O58" s="9"/>
      <c r="P58" s="12"/>
      <c r="Q58" s="9"/>
      <c r="R58" s="9"/>
      <c r="S58" s="12"/>
      <c r="T58" s="9"/>
    </row>
    <row r="59" spans="1:20" x14ac:dyDescent="0.2">
      <c r="A59" s="14"/>
      <c r="B59" s="14"/>
      <c r="C59" s="14"/>
      <c r="D59" s="14"/>
      <c r="E59" s="14"/>
      <c r="F59" s="14"/>
      <c r="G59" s="14" t="s">
        <v>225</v>
      </c>
      <c r="H59" s="14"/>
      <c r="I59" s="14"/>
      <c r="J59" s="16" t="s">
        <v>201</v>
      </c>
      <c r="K59" s="14"/>
      <c r="L59" s="14"/>
      <c r="M59" s="16" t="s">
        <v>201</v>
      </c>
      <c r="N59" s="14"/>
      <c r="O59" s="9"/>
      <c r="P59" s="13"/>
      <c r="Q59" s="9"/>
      <c r="R59" s="9"/>
      <c r="S59" s="12"/>
      <c r="T59" s="9"/>
    </row>
    <row r="60" spans="1:20" x14ac:dyDescent="0.2">
      <c r="A60" s="14"/>
      <c r="B60" s="14"/>
      <c r="C60" s="14"/>
      <c r="D60" s="14"/>
      <c r="E60" s="14"/>
      <c r="F60" s="14"/>
      <c r="G60" s="14" t="s">
        <v>77</v>
      </c>
      <c r="H60" s="14"/>
      <c r="I60" s="14"/>
      <c r="J60" s="15" t="s">
        <v>202</v>
      </c>
      <c r="K60" s="14"/>
      <c r="L60" s="14"/>
      <c r="M60" s="15" t="s">
        <v>202</v>
      </c>
      <c r="N60" s="14"/>
      <c r="O60" s="14"/>
      <c r="P60" s="12"/>
      <c r="Q60" s="9"/>
      <c r="R60" s="9"/>
      <c r="S60" s="13"/>
      <c r="T60" s="9"/>
    </row>
    <row r="61" spans="1:20" x14ac:dyDescent="0.2">
      <c r="A61" s="14"/>
      <c r="B61" s="14"/>
      <c r="C61" s="14"/>
      <c r="D61" s="14"/>
      <c r="E61" s="14"/>
      <c r="F61" s="14"/>
      <c r="G61" s="14"/>
      <c r="H61" s="14"/>
      <c r="I61" s="14"/>
      <c r="J61" s="14" t="s">
        <v>53</v>
      </c>
      <c r="K61" s="14"/>
      <c r="L61" s="14"/>
      <c r="M61" s="14" t="s">
        <v>53</v>
      </c>
      <c r="N61" s="14"/>
      <c r="O61" s="14"/>
      <c r="P61" s="12"/>
      <c r="Q61" s="9"/>
      <c r="R61" s="9"/>
      <c r="S61" s="12"/>
      <c r="T61" s="9"/>
    </row>
    <row r="62" spans="1:20" x14ac:dyDescent="0.2">
      <c r="A62" s="14"/>
      <c r="B62" s="14"/>
      <c r="C62" s="14"/>
      <c r="D62" s="14"/>
      <c r="E62" s="14"/>
      <c r="F62" s="14"/>
      <c r="G62" s="31" t="s">
        <v>343</v>
      </c>
      <c r="H62" s="14"/>
      <c r="I62" s="14"/>
      <c r="J62" s="14" t="s">
        <v>209</v>
      </c>
      <c r="K62" s="14"/>
      <c r="L62" s="14"/>
      <c r="M62" s="14" t="s">
        <v>209</v>
      </c>
      <c r="N62" s="14"/>
      <c r="O62" s="14"/>
      <c r="P62" s="12"/>
      <c r="Q62" s="9"/>
      <c r="R62" s="9"/>
      <c r="S62" s="12"/>
      <c r="T62" s="9"/>
    </row>
    <row r="63" spans="1:20" x14ac:dyDescent="0.2">
      <c r="A63" s="14"/>
      <c r="B63" s="14"/>
      <c r="C63" s="14"/>
      <c r="D63" s="14"/>
      <c r="E63" s="14"/>
      <c r="F63" s="14"/>
      <c r="G63" s="15" t="s">
        <v>131</v>
      </c>
      <c r="H63" s="14"/>
      <c r="I63" s="14"/>
      <c r="J63" s="14" t="s">
        <v>91</v>
      </c>
      <c r="K63" s="14"/>
      <c r="L63" s="14"/>
      <c r="M63" s="14" t="s">
        <v>91</v>
      </c>
      <c r="N63" s="14"/>
      <c r="O63" s="14"/>
      <c r="P63" s="12"/>
      <c r="Q63" s="9"/>
      <c r="R63" s="9"/>
      <c r="S63" s="12"/>
      <c r="T63" s="9"/>
    </row>
    <row r="64" spans="1:20" x14ac:dyDescent="0.2">
      <c r="A64" s="14"/>
      <c r="B64" s="14"/>
      <c r="C64" s="14"/>
      <c r="D64" s="14"/>
      <c r="E64" s="14"/>
      <c r="F64" s="14"/>
      <c r="G64" s="15" t="s">
        <v>15</v>
      </c>
      <c r="H64" s="14"/>
      <c r="I64" s="14"/>
      <c r="J64" s="14" t="s">
        <v>265</v>
      </c>
      <c r="K64" s="14"/>
      <c r="L64" s="14"/>
      <c r="M64" s="14" t="s">
        <v>265</v>
      </c>
      <c r="N64" s="14"/>
      <c r="O64" s="14"/>
      <c r="P64" s="12"/>
      <c r="Q64" s="9"/>
      <c r="R64" s="9"/>
      <c r="S64" s="12"/>
      <c r="T64" s="9"/>
    </row>
    <row r="65" spans="1:20" x14ac:dyDescent="0.2">
      <c r="A65" s="14"/>
      <c r="B65" s="14"/>
      <c r="C65" s="14"/>
      <c r="D65" s="14"/>
      <c r="E65" s="14"/>
      <c r="F65" s="14"/>
      <c r="G65" s="18" t="s">
        <v>165</v>
      </c>
      <c r="H65" s="14"/>
      <c r="I65" s="14"/>
      <c r="J65" s="14" t="s">
        <v>225</v>
      </c>
      <c r="K65" s="14"/>
      <c r="L65" s="14"/>
      <c r="M65" s="14" t="s">
        <v>225</v>
      </c>
      <c r="N65" s="14"/>
      <c r="O65" s="14"/>
      <c r="P65" s="12"/>
      <c r="Q65" s="9"/>
      <c r="R65" s="9"/>
      <c r="S65" s="12"/>
      <c r="T65" s="9"/>
    </row>
    <row r="66" spans="1:20" x14ac:dyDescent="0.2">
      <c r="A66" s="14"/>
      <c r="B66" s="14"/>
      <c r="C66" s="14"/>
      <c r="D66" s="14"/>
      <c r="E66" s="14"/>
      <c r="F66" s="14"/>
      <c r="G66" s="15" t="s">
        <v>23</v>
      </c>
      <c r="H66" s="14"/>
      <c r="I66" s="14"/>
      <c r="J66" s="14" t="s">
        <v>77</v>
      </c>
      <c r="K66" s="14"/>
      <c r="L66" s="14"/>
      <c r="M66" s="14" t="s">
        <v>77</v>
      </c>
      <c r="N66" s="14"/>
      <c r="O66" s="14"/>
      <c r="P66" s="12"/>
      <c r="Q66" s="9"/>
      <c r="R66" s="9"/>
      <c r="S66" s="12"/>
      <c r="T66" s="9"/>
    </row>
    <row r="67" spans="1:20" x14ac:dyDescent="0.2">
      <c r="A67" s="14"/>
      <c r="B67" s="14"/>
      <c r="C67" s="14"/>
      <c r="D67" s="14"/>
      <c r="E67" s="14"/>
      <c r="F67" s="14"/>
      <c r="G67" s="14" t="s">
        <v>166</v>
      </c>
      <c r="H67" s="14"/>
      <c r="I67" s="14"/>
      <c r="J67" s="14"/>
      <c r="K67" s="14"/>
      <c r="L67" s="14"/>
      <c r="M67" s="14"/>
      <c r="N67" s="14"/>
      <c r="O67" s="14"/>
      <c r="P67" s="12"/>
      <c r="Q67" s="9"/>
      <c r="R67" s="9"/>
      <c r="S67" s="12"/>
      <c r="T67" s="9"/>
    </row>
    <row r="68" spans="1:20" x14ac:dyDescent="0.2">
      <c r="A68" s="14"/>
      <c r="B68" s="14"/>
      <c r="C68" s="14"/>
      <c r="D68" s="14"/>
      <c r="E68" s="14"/>
      <c r="F68" s="14"/>
      <c r="G68" s="14" t="s">
        <v>167</v>
      </c>
      <c r="H68" s="14"/>
      <c r="I68" s="14"/>
      <c r="J68" s="31" t="s">
        <v>343</v>
      </c>
      <c r="K68" s="14"/>
      <c r="L68" s="14"/>
      <c r="M68" s="31" t="s">
        <v>343</v>
      </c>
      <c r="N68" s="14"/>
      <c r="O68" s="14"/>
      <c r="P68" s="12"/>
      <c r="Q68" s="9"/>
      <c r="R68" s="9"/>
      <c r="S68" s="12"/>
      <c r="T68" s="9"/>
    </row>
    <row r="69" spans="1:20" x14ac:dyDescent="0.2">
      <c r="A69" s="14"/>
      <c r="B69" s="14"/>
      <c r="C69" s="14"/>
      <c r="D69" s="14"/>
      <c r="E69" s="14"/>
      <c r="F69" s="14"/>
      <c r="G69" s="14" t="s">
        <v>172</v>
      </c>
      <c r="H69" s="14"/>
      <c r="I69" s="14"/>
      <c r="J69" s="15" t="s">
        <v>131</v>
      </c>
      <c r="K69" s="14"/>
      <c r="L69" s="14"/>
      <c r="M69" s="15" t="s">
        <v>131</v>
      </c>
      <c r="N69" s="14"/>
      <c r="O69" s="14"/>
      <c r="P69" s="9"/>
      <c r="Q69" s="9"/>
      <c r="R69" s="9"/>
      <c r="S69" s="12"/>
      <c r="T69" s="9"/>
    </row>
    <row r="70" spans="1:20" x14ac:dyDescent="0.2">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
      <c r="A71" s="14"/>
      <c r="B71" s="14"/>
      <c r="C71" s="14"/>
      <c r="D71" s="14"/>
      <c r="E71" s="14"/>
      <c r="F71" s="14"/>
      <c r="G71" s="14" t="s">
        <v>185</v>
      </c>
      <c r="H71" s="14"/>
      <c r="I71" s="14"/>
      <c r="J71" s="18" t="s">
        <v>165</v>
      </c>
      <c r="K71" s="14"/>
      <c r="L71" s="14"/>
      <c r="M71" s="18" t="s">
        <v>165</v>
      </c>
      <c r="N71" s="14"/>
      <c r="O71" s="14"/>
      <c r="P71" s="9"/>
      <c r="Q71" s="9"/>
      <c r="R71" s="9"/>
      <c r="S71" s="9"/>
      <c r="T71" s="9"/>
    </row>
    <row r="72" spans="1:20" x14ac:dyDescent="0.2">
      <c r="A72" s="14"/>
      <c r="B72" s="14"/>
      <c r="C72" s="14"/>
      <c r="D72" s="14"/>
      <c r="E72" s="14"/>
      <c r="F72" s="14"/>
      <c r="G72" s="14" t="s">
        <v>194</v>
      </c>
      <c r="H72" s="14"/>
      <c r="I72" s="14"/>
      <c r="J72" s="15" t="s">
        <v>23</v>
      </c>
      <c r="K72" s="14"/>
      <c r="L72" s="14"/>
      <c r="M72" s="15" t="s">
        <v>23</v>
      </c>
      <c r="N72" s="14"/>
      <c r="O72" s="14"/>
      <c r="P72" s="9"/>
      <c r="Q72" s="9"/>
      <c r="R72" s="9"/>
      <c r="S72" s="9"/>
      <c r="T72" s="9"/>
    </row>
    <row r="73" spans="1:20" x14ac:dyDescent="0.2">
      <c r="A73" s="14"/>
      <c r="B73" s="14"/>
      <c r="C73" s="14"/>
      <c r="D73" s="14"/>
      <c r="E73" s="14"/>
      <c r="F73" s="14"/>
      <c r="G73" s="17" t="s">
        <v>195</v>
      </c>
      <c r="H73" s="14"/>
      <c r="I73" s="14"/>
      <c r="J73" s="14" t="s">
        <v>166</v>
      </c>
      <c r="K73" s="14"/>
      <c r="L73" s="14"/>
      <c r="M73" s="14" t="s">
        <v>172</v>
      </c>
      <c r="N73" s="14"/>
      <c r="O73" s="14"/>
      <c r="P73" s="9"/>
      <c r="Q73" s="9"/>
      <c r="R73" s="9"/>
      <c r="S73" s="9"/>
      <c r="T73" s="9"/>
    </row>
    <row r="74" spans="1:20" x14ac:dyDescent="0.2">
      <c r="A74" s="14"/>
      <c r="B74" s="14"/>
      <c r="C74" s="14"/>
      <c r="D74" s="14"/>
      <c r="E74" s="14"/>
      <c r="F74" s="14"/>
      <c r="G74" s="17" t="s">
        <v>196</v>
      </c>
      <c r="H74" s="14"/>
      <c r="I74" s="14"/>
      <c r="J74" s="14" t="s">
        <v>167</v>
      </c>
      <c r="K74" s="14"/>
      <c r="L74" s="14"/>
      <c r="M74" s="18" t="s">
        <v>30</v>
      </c>
      <c r="N74" s="14"/>
      <c r="O74" s="14"/>
      <c r="P74" s="9"/>
      <c r="Q74" s="9"/>
      <c r="R74" s="9"/>
      <c r="S74" s="9"/>
      <c r="T74" s="9"/>
    </row>
    <row r="75" spans="1:20" x14ac:dyDescent="0.2">
      <c r="A75" s="14"/>
      <c r="B75" s="14"/>
      <c r="C75" s="14"/>
      <c r="D75" s="14"/>
      <c r="E75" s="14"/>
      <c r="F75" s="14"/>
      <c r="G75" s="14" t="s">
        <v>200</v>
      </c>
      <c r="H75" s="14"/>
      <c r="I75" s="14"/>
      <c r="J75" s="14" t="s">
        <v>172</v>
      </c>
      <c r="K75" s="14"/>
      <c r="L75" s="14"/>
      <c r="M75" s="14" t="s">
        <v>194</v>
      </c>
      <c r="N75" s="14"/>
      <c r="O75" s="14"/>
      <c r="P75" s="9"/>
      <c r="Q75" s="9"/>
      <c r="R75" s="9"/>
      <c r="S75" s="9"/>
      <c r="T75" s="9"/>
    </row>
    <row r="76" spans="1:20" x14ac:dyDescent="0.2">
      <c r="A76" s="14"/>
      <c r="B76" s="14"/>
      <c r="C76" s="14"/>
      <c r="D76" s="14"/>
      <c r="E76" s="14"/>
      <c r="F76" s="14"/>
      <c r="G76" s="14" t="s">
        <v>72</v>
      </c>
      <c r="H76" s="14"/>
      <c r="I76" s="14"/>
      <c r="J76" s="18" t="s">
        <v>30</v>
      </c>
      <c r="K76" s="14"/>
      <c r="L76" s="14"/>
      <c r="M76" s="17" t="s">
        <v>195</v>
      </c>
      <c r="N76" s="14"/>
      <c r="O76" s="14"/>
      <c r="P76" s="9"/>
      <c r="Q76" s="9"/>
      <c r="R76" s="9"/>
      <c r="S76" s="9"/>
      <c r="T76" s="9"/>
    </row>
    <row r="77" spans="1:20" x14ac:dyDescent="0.2">
      <c r="A77" s="14"/>
      <c r="B77" s="14"/>
      <c r="C77" s="14"/>
      <c r="D77" s="14"/>
      <c r="E77" s="14"/>
      <c r="F77" s="14"/>
      <c r="G77" s="14" t="s">
        <v>205</v>
      </c>
      <c r="H77" s="14"/>
      <c r="I77" s="14"/>
      <c r="J77" s="14" t="s">
        <v>185</v>
      </c>
      <c r="K77" s="14"/>
      <c r="L77" s="14"/>
      <c r="M77" s="14" t="s">
        <v>200</v>
      </c>
      <c r="N77" s="14"/>
      <c r="O77" s="14"/>
    </row>
    <row r="78" spans="1:20" x14ac:dyDescent="0.2">
      <c r="A78" s="14"/>
      <c r="B78" s="14"/>
      <c r="C78" s="14"/>
      <c r="D78" s="14"/>
      <c r="E78" s="14"/>
      <c r="F78" s="14"/>
      <c r="G78" s="14" t="s">
        <v>56</v>
      </c>
      <c r="H78" s="14"/>
      <c r="I78" s="14"/>
      <c r="J78" s="14" t="s">
        <v>194</v>
      </c>
      <c r="K78" s="14"/>
      <c r="L78" s="14"/>
      <c r="M78" s="14" t="s">
        <v>205</v>
      </c>
      <c r="N78" s="14"/>
      <c r="O78" s="14"/>
    </row>
    <row r="79" spans="1:20" x14ac:dyDescent="0.2">
      <c r="A79" s="14"/>
      <c r="B79" s="14"/>
      <c r="C79" s="14"/>
      <c r="D79" s="14"/>
      <c r="E79" s="14"/>
      <c r="F79" s="14"/>
      <c r="G79" s="14" t="s">
        <v>98</v>
      </c>
      <c r="H79" s="14"/>
      <c r="I79" s="14"/>
      <c r="J79" s="17" t="s">
        <v>195</v>
      </c>
      <c r="K79" s="14"/>
      <c r="L79" s="14"/>
      <c r="M79" s="14" t="s">
        <v>56</v>
      </c>
      <c r="N79" s="14"/>
      <c r="O79" s="14"/>
    </row>
    <row r="80" spans="1:20" x14ac:dyDescent="0.2">
      <c r="A80" s="14"/>
      <c r="B80" s="14"/>
      <c r="C80" s="14"/>
      <c r="D80" s="14"/>
      <c r="E80" s="14"/>
      <c r="F80" s="14"/>
      <c r="G80" s="14" t="s">
        <v>59</v>
      </c>
      <c r="H80" s="14"/>
      <c r="I80" s="14"/>
      <c r="J80" s="17" t="s">
        <v>196</v>
      </c>
      <c r="K80" s="14"/>
      <c r="L80" s="14"/>
      <c r="M80" s="14" t="s">
        <v>59</v>
      </c>
      <c r="N80" s="14"/>
      <c r="O80" s="14"/>
    </row>
    <row r="81" spans="1:15" x14ac:dyDescent="0.2">
      <c r="A81" s="14"/>
      <c r="B81" s="14"/>
      <c r="C81" s="14"/>
      <c r="D81" s="14"/>
      <c r="E81" s="14"/>
      <c r="F81" s="14"/>
      <c r="G81" s="14" t="s">
        <v>212</v>
      </c>
      <c r="H81" s="14"/>
      <c r="I81" s="14"/>
      <c r="J81" s="14" t="s">
        <v>200</v>
      </c>
      <c r="K81" s="14"/>
      <c r="L81" s="14"/>
      <c r="M81" s="14" t="s">
        <v>212</v>
      </c>
      <c r="N81" s="14"/>
      <c r="O81" s="14"/>
    </row>
    <row r="82" spans="1:15" x14ac:dyDescent="0.2">
      <c r="A82" s="14"/>
      <c r="B82" s="14"/>
      <c r="C82" s="14"/>
      <c r="D82" s="14"/>
      <c r="E82" s="14"/>
      <c r="F82" s="14"/>
      <c r="G82" s="14" t="s">
        <v>221</v>
      </c>
      <c r="H82" s="14"/>
      <c r="I82" s="14"/>
      <c r="J82" s="14" t="s">
        <v>205</v>
      </c>
      <c r="K82" s="14"/>
      <c r="L82" s="14"/>
      <c r="M82" s="14" t="s">
        <v>221</v>
      </c>
      <c r="N82" s="14"/>
      <c r="O82" s="14"/>
    </row>
    <row r="83" spans="1:15" x14ac:dyDescent="0.2">
      <c r="A83" s="14"/>
      <c r="B83" s="14"/>
      <c r="C83" s="14"/>
      <c r="D83" s="14"/>
      <c r="E83" s="14"/>
      <c r="F83" s="14"/>
      <c r="G83" s="14" t="s">
        <v>266</v>
      </c>
      <c r="H83" s="14"/>
      <c r="I83" s="14"/>
      <c r="J83" s="14" t="s">
        <v>56</v>
      </c>
      <c r="K83" s="14"/>
      <c r="L83" s="14"/>
      <c r="M83" s="14" t="s">
        <v>266</v>
      </c>
      <c r="N83" s="14"/>
      <c r="O83" s="14"/>
    </row>
    <row r="84" spans="1:15" x14ac:dyDescent="0.2">
      <c r="A84" s="14"/>
      <c r="B84" s="14"/>
      <c r="C84" s="14"/>
      <c r="D84" s="14"/>
      <c r="E84" s="14"/>
      <c r="F84" s="14"/>
      <c r="G84" s="14" t="s">
        <v>226</v>
      </c>
      <c r="H84" s="14"/>
      <c r="I84" s="14"/>
      <c r="J84" s="14" t="s">
        <v>59</v>
      </c>
      <c r="K84" s="14"/>
      <c r="L84" s="14"/>
      <c r="M84" s="14" t="s">
        <v>226</v>
      </c>
      <c r="N84" s="14"/>
      <c r="O84" s="14"/>
    </row>
    <row r="85" spans="1:15" x14ac:dyDescent="0.2">
      <c r="A85" s="14"/>
      <c r="B85" s="14"/>
      <c r="C85" s="14"/>
      <c r="D85" s="14"/>
      <c r="E85" s="14"/>
      <c r="F85" s="14"/>
      <c r="G85" s="14" t="s">
        <v>227</v>
      </c>
      <c r="H85" s="14"/>
      <c r="I85" s="14"/>
      <c r="J85" s="14" t="s">
        <v>212</v>
      </c>
      <c r="K85" s="14"/>
      <c r="L85" s="14"/>
      <c r="M85" s="14" t="s">
        <v>227</v>
      </c>
      <c r="N85" s="14"/>
      <c r="O85" s="14"/>
    </row>
    <row r="86" spans="1:15" x14ac:dyDescent="0.2">
      <c r="A86" s="14"/>
      <c r="D86" s="14"/>
      <c r="E86" s="14"/>
      <c r="F86" s="14"/>
      <c r="G86" s="14"/>
      <c r="H86" s="14"/>
      <c r="I86" s="14"/>
      <c r="J86" s="14" t="s">
        <v>221</v>
      </c>
      <c r="K86" s="14"/>
      <c r="L86" s="14"/>
      <c r="M86" s="14"/>
      <c r="N86" s="14"/>
      <c r="O86" s="14"/>
    </row>
    <row r="87" spans="1:15" x14ac:dyDescent="0.2">
      <c r="D87" s="14"/>
      <c r="E87" s="14"/>
      <c r="F87" s="14"/>
      <c r="G87" s="14"/>
      <c r="H87" s="14"/>
      <c r="I87" s="14"/>
      <c r="J87" s="14" t="s">
        <v>266</v>
      </c>
      <c r="K87" s="14"/>
      <c r="L87" s="14"/>
      <c r="M87" s="31" t="s">
        <v>345</v>
      </c>
      <c r="N87" s="14"/>
      <c r="O87" s="14"/>
    </row>
    <row r="88" spans="1:15" x14ac:dyDescent="0.2">
      <c r="D88" s="14"/>
      <c r="E88" s="14"/>
      <c r="F88" s="14"/>
      <c r="G88" s="14"/>
      <c r="H88" s="14"/>
      <c r="I88" s="14"/>
      <c r="J88" s="14" t="s">
        <v>226</v>
      </c>
      <c r="K88" s="14"/>
      <c r="L88" s="14"/>
      <c r="M88" s="15" t="s">
        <v>106</v>
      </c>
      <c r="N88" s="14"/>
      <c r="O88" s="14"/>
    </row>
    <row r="89" spans="1:15" x14ac:dyDescent="0.2">
      <c r="D89" s="14"/>
      <c r="E89" s="14"/>
      <c r="F89" s="14"/>
      <c r="G89" s="14"/>
      <c r="H89" s="14"/>
      <c r="I89" s="14"/>
      <c r="J89" s="14" t="s">
        <v>227</v>
      </c>
      <c r="K89" s="14"/>
      <c r="L89" s="14"/>
      <c r="M89" s="15" t="s">
        <v>103</v>
      </c>
      <c r="N89" s="14"/>
      <c r="O89" s="14"/>
    </row>
    <row r="90" spans="1:15" x14ac:dyDescent="0.2">
      <c r="D90" s="14"/>
      <c r="E90" s="14"/>
      <c r="F90" s="14"/>
      <c r="G90" s="14"/>
      <c r="H90" s="14"/>
      <c r="I90" s="14"/>
      <c r="J90" s="14"/>
      <c r="K90" s="14"/>
      <c r="L90" s="14"/>
      <c r="M90" s="15" t="s">
        <v>96</v>
      </c>
      <c r="N90" s="14"/>
      <c r="O90" s="14"/>
    </row>
    <row r="91" spans="1:15" x14ac:dyDescent="0.2">
      <c r="D91" s="14"/>
      <c r="E91" s="14"/>
      <c r="F91" s="14"/>
      <c r="G91" s="14"/>
      <c r="H91" s="14"/>
      <c r="I91" s="14"/>
      <c r="J91" s="14"/>
      <c r="K91" s="14"/>
      <c r="L91" s="14"/>
      <c r="M91" s="14"/>
      <c r="N91" s="14"/>
      <c r="O91" s="14"/>
    </row>
    <row r="92" spans="1:15" x14ac:dyDescent="0.2">
      <c r="D92" s="14"/>
      <c r="E92" s="14"/>
      <c r="F92" s="14"/>
      <c r="G92" s="14"/>
      <c r="H92" s="14"/>
      <c r="I92" s="14"/>
      <c r="J92" s="14"/>
      <c r="K92" s="14"/>
      <c r="L92" s="14"/>
      <c r="M92" s="14"/>
      <c r="N92" s="14"/>
      <c r="O92" s="14"/>
    </row>
    <row r="93" spans="1:15" x14ac:dyDescent="0.2">
      <c r="D93" s="14"/>
      <c r="E93" s="14"/>
      <c r="F93" s="14"/>
      <c r="G93" s="14"/>
      <c r="H93" s="14"/>
      <c r="I93" s="14"/>
      <c r="J93" s="14"/>
      <c r="K93" s="14"/>
      <c r="L93" s="14"/>
      <c r="M93" s="14"/>
      <c r="N93" s="14"/>
      <c r="O93" s="14"/>
    </row>
    <row r="94" spans="1:15" x14ac:dyDescent="0.2">
      <c r="D94" s="14"/>
      <c r="E94" s="14"/>
      <c r="F94" s="14"/>
      <c r="G94" s="14"/>
      <c r="H94" s="14"/>
      <c r="I94" s="14"/>
      <c r="J94" s="14"/>
      <c r="K94" s="14"/>
      <c r="L94" s="14"/>
      <c r="M94" s="14"/>
      <c r="N94" s="14"/>
      <c r="O94" s="14"/>
    </row>
    <row r="95" spans="1:15" x14ac:dyDescent="0.2">
      <c r="D95" s="14"/>
      <c r="E95" s="14"/>
      <c r="F95" s="14"/>
      <c r="G95" s="14"/>
      <c r="H95" s="14"/>
      <c r="I95" s="14"/>
      <c r="J95" s="14"/>
      <c r="K95" s="14"/>
      <c r="L95" s="14"/>
      <c r="M95" s="14"/>
      <c r="N95" s="14"/>
      <c r="O95" s="14"/>
    </row>
    <row r="96" spans="1:15" x14ac:dyDescent="0.2">
      <c r="D96" s="14"/>
      <c r="E96" s="14"/>
      <c r="F96" s="14"/>
      <c r="G96" s="14"/>
      <c r="H96" s="14"/>
      <c r="I96" s="14"/>
      <c r="J96" s="14"/>
      <c r="K96" s="14"/>
      <c r="L96" s="14"/>
      <c r="M96" s="14"/>
      <c r="N96" s="14"/>
      <c r="O96" s="14"/>
    </row>
    <row r="97" spans="4:15" x14ac:dyDescent="0.2">
      <c r="D97" s="14"/>
      <c r="E97" s="14"/>
      <c r="F97" s="14"/>
      <c r="G97" s="14"/>
      <c r="H97" s="14"/>
      <c r="I97" s="14"/>
      <c r="J97" s="14"/>
      <c r="K97" s="14"/>
      <c r="L97" s="14"/>
      <c r="M97" s="14"/>
      <c r="N97" s="14"/>
      <c r="O97" s="14"/>
    </row>
    <row r="98" spans="4:15" x14ac:dyDescent="0.2">
      <c r="D98" s="14"/>
      <c r="E98" s="14"/>
      <c r="F98" s="14"/>
      <c r="G98" s="14"/>
      <c r="H98" s="14"/>
      <c r="I98" s="14"/>
      <c r="J98" s="14"/>
      <c r="K98" s="14"/>
      <c r="L98" s="14"/>
      <c r="M98" s="14"/>
      <c r="N98" s="14"/>
      <c r="O98" s="14"/>
    </row>
    <row r="99" spans="4:15" x14ac:dyDescent="0.2">
      <c r="D99" s="14"/>
      <c r="E99" s="14"/>
      <c r="F99" s="14"/>
      <c r="G99" s="14"/>
      <c r="H99" s="14"/>
      <c r="I99" s="14"/>
      <c r="J99" s="14"/>
      <c r="K99" s="14"/>
      <c r="L99" s="14"/>
      <c r="M99" s="14"/>
      <c r="N99" s="14"/>
      <c r="O99" s="14"/>
    </row>
    <row r="100" spans="4:15" x14ac:dyDescent="0.2">
      <c r="D100" s="14"/>
      <c r="E100" s="14"/>
      <c r="F100" s="14"/>
      <c r="G100" s="14"/>
      <c r="H100" s="14"/>
      <c r="I100" s="14"/>
      <c r="J100" s="14"/>
      <c r="K100" s="14"/>
      <c r="L100" s="14"/>
      <c r="M100" s="14"/>
      <c r="N100" s="14"/>
      <c r="O100" s="14"/>
    </row>
    <row r="101" spans="4:15" x14ac:dyDescent="0.2">
      <c r="D101" s="14"/>
      <c r="E101" s="14"/>
      <c r="F101" s="14"/>
      <c r="G101" s="14"/>
      <c r="H101" s="14"/>
      <c r="I101" s="14"/>
      <c r="J101" s="14"/>
      <c r="K101" s="14"/>
      <c r="L101" s="14"/>
      <c r="M101" s="14"/>
      <c r="N101" s="14"/>
      <c r="O101" s="14"/>
    </row>
    <row r="102" spans="4:15" x14ac:dyDescent="0.2">
      <c r="D102" s="14"/>
      <c r="E102" s="14"/>
      <c r="F102" s="14"/>
      <c r="G102" s="14"/>
      <c r="H102" s="14"/>
      <c r="I102" s="14"/>
      <c r="J102" s="14"/>
      <c r="K102" s="14"/>
      <c r="L102" s="14"/>
      <c r="M102" s="14"/>
      <c r="N102" s="14"/>
      <c r="O102" s="14"/>
    </row>
    <row r="103" spans="4:15" x14ac:dyDescent="0.2">
      <c r="D103" s="14"/>
      <c r="E103" s="14"/>
      <c r="F103" s="14"/>
      <c r="G103" s="14"/>
      <c r="H103" s="14"/>
      <c r="I103" s="14"/>
      <c r="J103" s="14"/>
      <c r="K103" s="14"/>
      <c r="L103" s="14"/>
      <c r="M103" s="14"/>
      <c r="N103" s="14"/>
      <c r="O103" s="14"/>
    </row>
    <row r="104" spans="4:15" x14ac:dyDescent="0.2">
      <c r="D104" s="14"/>
      <c r="E104" s="14"/>
      <c r="F104" s="14"/>
      <c r="G104" s="14"/>
      <c r="H104" s="14"/>
      <c r="I104" s="14"/>
      <c r="J104" s="14"/>
      <c r="K104" s="14"/>
      <c r="L104" s="14"/>
      <c r="M104" s="14"/>
      <c r="N104" s="14"/>
      <c r="O104" s="14"/>
    </row>
    <row r="105" spans="4:15" x14ac:dyDescent="0.2">
      <c r="D105" s="14"/>
      <c r="E105" s="14"/>
      <c r="F105" s="14"/>
      <c r="G105" s="14"/>
      <c r="H105" s="14"/>
      <c r="I105" s="14"/>
      <c r="J105" s="14"/>
      <c r="K105" s="14"/>
      <c r="L105" s="14"/>
      <c r="M105" s="14"/>
      <c r="N105" s="14"/>
      <c r="O105" s="14"/>
    </row>
    <row r="106" spans="4:15" x14ac:dyDescent="0.2">
      <c r="D106" s="14"/>
      <c r="E106" s="14"/>
      <c r="F106" s="14"/>
      <c r="G106" s="14"/>
      <c r="H106" s="14"/>
      <c r="I106" s="14"/>
      <c r="J106" s="14"/>
      <c r="K106" s="14"/>
      <c r="L106" s="14"/>
      <c r="M106" s="14"/>
      <c r="N106" s="14"/>
      <c r="O106" s="14"/>
    </row>
    <row r="107" spans="4:15" x14ac:dyDescent="0.2">
      <c r="D107" s="14"/>
      <c r="E107" s="14"/>
      <c r="F107" s="14"/>
      <c r="G107" s="14"/>
      <c r="H107" s="14"/>
      <c r="I107" s="14"/>
      <c r="J107" s="14"/>
      <c r="K107" s="14"/>
      <c r="L107" s="14"/>
      <c r="M107" s="14"/>
      <c r="N107" s="14"/>
      <c r="O107" s="14"/>
    </row>
    <row r="108" spans="4:15" x14ac:dyDescent="0.2">
      <c r="D108" s="14"/>
      <c r="E108" s="14"/>
      <c r="F108" s="14"/>
      <c r="G108" s="14"/>
      <c r="H108" s="14"/>
      <c r="I108" s="14"/>
      <c r="J108" s="14"/>
      <c r="K108" s="14"/>
      <c r="L108" s="14"/>
      <c r="M108" s="14"/>
      <c r="N108" s="14"/>
    </row>
    <row r="109" spans="4:15" x14ac:dyDescent="0.2">
      <c r="D109" s="14"/>
      <c r="E109" s="14"/>
      <c r="F109" s="14"/>
      <c r="G109" s="14"/>
      <c r="H109" s="14"/>
      <c r="I109" s="14"/>
      <c r="J109" s="14"/>
      <c r="K109" s="14"/>
      <c r="L109" s="14"/>
      <c r="M109" s="14"/>
      <c r="N109" s="14"/>
    </row>
    <row r="110" spans="4:15" x14ac:dyDescent="0.2">
      <c r="D110" s="14"/>
      <c r="G110" s="14"/>
      <c r="H110" s="14"/>
      <c r="J110" s="14"/>
      <c r="K110" s="14"/>
      <c r="M110" s="14"/>
      <c r="N110" s="14"/>
    </row>
    <row r="111" spans="4:15" x14ac:dyDescent="0.2">
      <c r="D111" s="14"/>
      <c r="G111" s="14"/>
      <c r="J111" s="14"/>
      <c r="M111" s="14"/>
      <c r="N111" s="14"/>
    </row>
    <row r="112" spans="4:15" x14ac:dyDescent="0.2">
      <c r="D112" s="14"/>
      <c r="G112" s="14"/>
      <c r="J112" s="14"/>
      <c r="M112" s="14"/>
    </row>
    <row r="113" spans="7:13" x14ac:dyDescent="0.2">
      <c r="G113" s="14"/>
      <c r="J113" s="14"/>
      <c r="M113" s="14"/>
    </row>
    <row r="114" spans="7:13" x14ac:dyDescent="0.2">
      <c r="G114" s="14"/>
      <c r="J114" s="14"/>
      <c r="M114" s="14"/>
    </row>
    <row r="115" spans="7:13" x14ac:dyDescent="0.2">
      <c r="M115" s="14"/>
    </row>
    <row r="116" spans="7:13" x14ac:dyDescent="0.2">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37"/>
  <sheetViews>
    <sheetView zoomScaleNormal="100" workbookViewId="0">
      <pane xSplit="3" ySplit="2" topLeftCell="D33" activePane="bottomRight" state="frozen"/>
      <selection pane="topRight" activeCell="D1" sqref="D1"/>
      <selection pane="bottomLeft" activeCell="A3" sqref="A3"/>
      <selection pane="bottomRight" activeCell="Q9" sqref="Q9"/>
    </sheetView>
  </sheetViews>
  <sheetFormatPr defaultRowHeight="12.75" x14ac:dyDescent="0.2"/>
  <cols>
    <col min="1" max="1" width="36.140625" style="50" customWidth="1"/>
    <col min="2" max="2" width="6.7109375" style="50" bestFit="1" customWidth="1"/>
    <col min="3" max="3" width="32.5703125" style="156" bestFit="1" customWidth="1"/>
    <col min="4" max="4" width="3" style="39" customWidth="1"/>
    <col min="5" max="5" width="5.7109375" style="176" bestFit="1" customWidth="1"/>
    <col min="6" max="6" width="3.28515625" style="176" bestFit="1" customWidth="1"/>
    <col min="7" max="7" width="5.7109375" style="176" customWidth="1"/>
    <col min="8" max="8" width="4.28515625" style="176" bestFit="1" customWidth="1"/>
    <col min="9" max="9" width="3.28515625" style="176" bestFit="1" customWidth="1"/>
    <col min="10" max="10" width="5.7109375" style="176" bestFit="1" customWidth="1"/>
    <col min="11" max="13" width="5.42578125" style="176" customWidth="1"/>
    <col min="14" max="14" width="6.7109375" style="177" bestFit="1" customWidth="1"/>
    <col min="15" max="15" width="8.7109375" style="177" bestFit="1" customWidth="1"/>
    <col min="16" max="16" width="9.140625" style="177" bestFit="1" customWidth="1"/>
    <col min="17" max="21" width="3.28515625" style="176" customWidth="1"/>
    <col min="22" max="24" width="3.28515625" style="176" bestFit="1" customWidth="1"/>
    <col min="25" max="25" width="4" style="176" bestFit="1" customWidth="1"/>
    <col min="26" max="26" width="4" style="176" customWidth="1"/>
    <col min="27" max="27" width="4.7109375" style="176" customWidth="1"/>
    <col min="28" max="28" width="4.7109375" style="176" bestFit="1" customWidth="1"/>
    <col min="29" max="29" width="4.7109375" style="176" customWidth="1"/>
    <col min="30" max="37" width="3.42578125" style="176" customWidth="1"/>
    <col min="38" max="38" width="3" style="176" customWidth="1"/>
    <col min="39" max="41" width="3.28515625" style="176" bestFit="1" customWidth="1"/>
    <col min="42" max="42" width="25" customWidth="1"/>
  </cols>
  <sheetData>
    <row r="1" spans="1:43" ht="54" customHeight="1" thickTop="1" x14ac:dyDescent="0.2">
      <c r="A1" s="273" t="s">
        <v>910</v>
      </c>
      <c r="B1" s="273"/>
      <c r="C1" s="273"/>
      <c r="D1" s="284" t="s">
        <v>667</v>
      </c>
      <c r="E1" s="285"/>
      <c r="F1" s="285"/>
      <c r="G1" s="285"/>
      <c r="H1" s="285"/>
      <c r="I1" s="285"/>
      <c r="J1" s="285"/>
      <c r="K1" s="285"/>
      <c r="L1" s="285"/>
      <c r="M1" s="285"/>
      <c r="N1" s="286"/>
      <c r="O1" s="218"/>
      <c r="P1" s="223"/>
      <c r="Q1" s="280" t="s">
        <v>652</v>
      </c>
      <c r="R1" s="281"/>
      <c r="S1" s="281"/>
      <c r="T1" s="281"/>
      <c r="U1" s="282"/>
      <c r="V1" s="283" t="s">
        <v>666</v>
      </c>
      <c r="W1" s="281"/>
      <c r="X1" s="282"/>
      <c r="AA1" s="283" t="s">
        <v>771</v>
      </c>
      <c r="AB1" s="281"/>
      <c r="AC1" s="282"/>
      <c r="AD1" s="274" t="s">
        <v>690</v>
      </c>
      <c r="AE1" s="275"/>
      <c r="AF1" s="275"/>
      <c r="AG1" s="275"/>
      <c r="AH1" s="275"/>
      <c r="AI1" s="275"/>
      <c r="AJ1" s="275"/>
      <c r="AK1" s="276"/>
      <c r="AL1" s="277" t="s">
        <v>656</v>
      </c>
      <c r="AM1" s="278"/>
      <c r="AN1" s="278"/>
      <c r="AO1" s="279"/>
      <c r="AP1" s="231"/>
    </row>
    <row r="2" spans="1:43" s="107" customFormat="1" ht="135.6" customHeight="1" x14ac:dyDescent="0.2">
      <c r="A2" s="178" t="s">
        <v>1</v>
      </c>
      <c r="B2" s="179" t="s">
        <v>75</v>
      </c>
      <c r="C2" s="180" t="s">
        <v>267</v>
      </c>
      <c r="D2" s="184" t="s">
        <v>617</v>
      </c>
      <c r="E2" s="185" t="s">
        <v>633</v>
      </c>
      <c r="F2" s="185" t="s">
        <v>632</v>
      </c>
      <c r="G2" s="185" t="s">
        <v>685</v>
      </c>
      <c r="H2" s="185" t="s">
        <v>631</v>
      </c>
      <c r="I2" s="185" t="s">
        <v>630</v>
      </c>
      <c r="J2" s="185" t="s">
        <v>687</v>
      </c>
      <c r="K2" s="185" t="s">
        <v>684</v>
      </c>
      <c r="L2" s="185" t="s">
        <v>790</v>
      </c>
      <c r="M2" s="185" t="s">
        <v>799</v>
      </c>
      <c r="N2" s="186" t="s">
        <v>668</v>
      </c>
      <c r="O2" s="219" t="s">
        <v>689</v>
      </c>
      <c r="P2" s="224" t="s">
        <v>719</v>
      </c>
      <c r="Q2" s="187" t="s">
        <v>647</v>
      </c>
      <c r="R2" s="188" t="s">
        <v>648</v>
      </c>
      <c r="S2" s="188" t="s">
        <v>649</v>
      </c>
      <c r="T2" s="188" t="s">
        <v>650</v>
      </c>
      <c r="U2" s="189" t="s">
        <v>651</v>
      </c>
      <c r="V2" s="187" t="s">
        <v>653</v>
      </c>
      <c r="W2" s="188" t="s">
        <v>654</v>
      </c>
      <c r="X2" s="189" t="s">
        <v>655</v>
      </c>
      <c r="Y2" s="188" t="s">
        <v>625</v>
      </c>
      <c r="Z2" s="188" t="s">
        <v>760</v>
      </c>
      <c r="AA2" s="187" t="s">
        <v>627</v>
      </c>
      <c r="AB2" s="188" t="s">
        <v>628</v>
      </c>
      <c r="AC2" s="189" t="s">
        <v>716</v>
      </c>
      <c r="AD2" s="187" t="s">
        <v>618</v>
      </c>
      <c r="AE2" s="188" t="s">
        <v>619</v>
      </c>
      <c r="AF2" s="188" t="s">
        <v>620</v>
      </c>
      <c r="AG2" s="188" t="s">
        <v>621</v>
      </c>
      <c r="AH2" s="188" t="s">
        <v>622</v>
      </c>
      <c r="AI2" s="188" t="s">
        <v>623</v>
      </c>
      <c r="AJ2" s="188" t="s">
        <v>624</v>
      </c>
      <c r="AK2" s="189" t="s">
        <v>691</v>
      </c>
      <c r="AL2" s="187" t="s">
        <v>657</v>
      </c>
      <c r="AM2" s="188" t="s">
        <v>911</v>
      </c>
      <c r="AN2" s="188" t="s">
        <v>658</v>
      </c>
      <c r="AO2" s="189" t="s">
        <v>796</v>
      </c>
      <c r="AP2" s="181" t="s">
        <v>659</v>
      </c>
      <c r="AQ2" s="215" t="s">
        <v>699</v>
      </c>
    </row>
    <row r="3" spans="1:43" x14ac:dyDescent="0.2">
      <c r="A3" s="50" t="s">
        <v>563</v>
      </c>
      <c r="B3" s="50" t="s">
        <v>86</v>
      </c>
      <c r="C3" s="156" t="s">
        <v>339</v>
      </c>
      <c r="D3" s="196">
        <v>1</v>
      </c>
      <c r="E3" s="197" t="s">
        <v>634</v>
      </c>
      <c r="F3" s="191" t="s">
        <v>642</v>
      </c>
      <c r="G3" s="197" t="s">
        <v>638</v>
      </c>
      <c r="H3" s="197" t="s">
        <v>660</v>
      </c>
      <c r="I3" s="191" t="s">
        <v>636</v>
      </c>
      <c r="J3" s="191" t="s">
        <v>640</v>
      </c>
      <c r="K3" s="197" t="s">
        <v>639</v>
      </c>
      <c r="L3" s="197"/>
      <c r="M3" s="197"/>
      <c r="N3" s="192" t="s">
        <v>682</v>
      </c>
      <c r="O3" s="221" t="s">
        <v>696</v>
      </c>
      <c r="P3" s="226" t="s">
        <v>725</v>
      </c>
      <c r="Q3" s="193">
        <v>0</v>
      </c>
      <c r="R3" s="191">
        <v>0</v>
      </c>
      <c r="S3" s="191">
        <v>2</v>
      </c>
      <c r="T3" s="191">
        <v>3</v>
      </c>
      <c r="U3" s="194">
        <v>1</v>
      </c>
      <c r="V3" s="193">
        <v>0</v>
      </c>
      <c r="W3" s="191">
        <v>2</v>
      </c>
      <c r="X3" s="194">
        <v>3</v>
      </c>
      <c r="Y3" s="191">
        <v>3</v>
      </c>
      <c r="Z3" s="191">
        <v>3</v>
      </c>
      <c r="AA3" s="228" t="s">
        <v>706</v>
      </c>
      <c r="AB3" s="197" t="s">
        <v>706</v>
      </c>
      <c r="AC3" s="229" t="s">
        <v>706</v>
      </c>
      <c r="AD3" s="193"/>
      <c r="AE3" s="202"/>
      <c r="AF3" s="202"/>
      <c r="AG3" s="202"/>
      <c r="AH3" s="202"/>
      <c r="AI3" s="191"/>
      <c r="AJ3" s="191"/>
      <c r="AK3" s="194"/>
      <c r="AL3" s="193"/>
      <c r="AM3" s="191"/>
      <c r="AN3" s="191"/>
      <c r="AO3" s="194"/>
      <c r="AP3" s="230" t="s">
        <v>779</v>
      </c>
      <c r="AQ3" s="175"/>
    </row>
    <row r="4" spans="1:43" x14ac:dyDescent="0.2">
      <c r="A4" s="50" t="s">
        <v>510</v>
      </c>
      <c r="B4" s="50" t="s">
        <v>11</v>
      </c>
      <c r="C4" s="156" t="s">
        <v>274</v>
      </c>
      <c r="D4" s="196">
        <v>1</v>
      </c>
      <c r="E4" s="197" t="s">
        <v>634</v>
      </c>
      <c r="F4" s="191" t="s">
        <v>642</v>
      </c>
      <c r="G4" s="197" t="s">
        <v>639</v>
      </c>
      <c r="H4" s="191" t="s">
        <v>644</v>
      </c>
      <c r="I4" s="191" t="s">
        <v>636</v>
      </c>
      <c r="J4" s="191" t="s">
        <v>640</v>
      </c>
      <c r="K4" s="191" t="s">
        <v>638</v>
      </c>
      <c r="L4" s="191"/>
      <c r="M4" s="191"/>
      <c r="N4" s="192" t="s">
        <v>663</v>
      </c>
      <c r="O4" s="221" t="s">
        <v>695</v>
      </c>
      <c r="P4" s="226" t="s">
        <v>725</v>
      </c>
      <c r="Q4" s="193">
        <v>1</v>
      </c>
      <c r="R4" s="191">
        <v>3</v>
      </c>
      <c r="S4" s="191">
        <v>3</v>
      </c>
      <c r="T4" s="191">
        <v>2</v>
      </c>
      <c r="U4" s="194">
        <v>1</v>
      </c>
      <c r="V4" s="193">
        <v>1</v>
      </c>
      <c r="W4" s="191">
        <v>3</v>
      </c>
      <c r="X4" s="194">
        <v>0</v>
      </c>
      <c r="Y4" s="195">
        <v>1</v>
      </c>
      <c r="Z4" s="195">
        <v>2</v>
      </c>
      <c r="AA4" s="228" t="s">
        <v>697</v>
      </c>
      <c r="AB4" s="197" t="s">
        <v>697</v>
      </c>
      <c r="AC4" s="229" t="s">
        <v>706</v>
      </c>
      <c r="AD4" s="217"/>
      <c r="AE4" s="202"/>
      <c r="AF4" s="202"/>
      <c r="AG4" s="191"/>
      <c r="AH4" s="191"/>
      <c r="AI4" s="191"/>
      <c r="AJ4" s="191"/>
      <c r="AK4" s="194"/>
      <c r="AL4" s="193"/>
      <c r="AM4" s="191"/>
      <c r="AN4" s="191"/>
      <c r="AO4" s="194"/>
      <c r="AP4" s="230" t="s">
        <v>772</v>
      </c>
      <c r="AQ4" s="216" t="s">
        <v>773</v>
      </c>
    </row>
    <row r="5" spans="1:43" x14ac:dyDescent="0.2">
      <c r="A5" s="50" t="s">
        <v>522</v>
      </c>
      <c r="B5" s="50" t="s">
        <v>21</v>
      </c>
      <c r="C5" s="156" t="s">
        <v>282</v>
      </c>
      <c r="D5" s="196">
        <v>1</v>
      </c>
      <c r="E5" s="197" t="s">
        <v>634</v>
      </c>
      <c r="F5" s="191" t="s">
        <v>642</v>
      </c>
      <c r="G5" s="197" t="s">
        <v>639</v>
      </c>
      <c r="H5" s="191" t="s">
        <v>638</v>
      </c>
      <c r="I5" s="191" t="s">
        <v>636</v>
      </c>
      <c r="J5" s="191" t="s">
        <v>640</v>
      </c>
      <c r="K5" s="191" t="s">
        <v>638</v>
      </c>
      <c r="L5" s="191"/>
      <c r="M5" s="191"/>
      <c r="N5" s="192" t="s">
        <v>663</v>
      </c>
      <c r="O5" s="221" t="s">
        <v>695</v>
      </c>
      <c r="P5" s="226" t="s">
        <v>725</v>
      </c>
      <c r="Q5" s="193">
        <v>1</v>
      </c>
      <c r="R5" s="191">
        <v>2</v>
      </c>
      <c r="S5" s="191">
        <v>3</v>
      </c>
      <c r="T5" s="191">
        <v>2</v>
      </c>
      <c r="U5" s="194">
        <v>1</v>
      </c>
      <c r="V5" s="193">
        <v>0</v>
      </c>
      <c r="W5" s="191">
        <v>3</v>
      </c>
      <c r="X5" s="194">
        <v>1</v>
      </c>
      <c r="Y5" s="195">
        <v>1</v>
      </c>
      <c r="Z5" s="195">
        <v>2</v>
      </c>
      <c r="AA5" s="228" t="s">
        <v>706</v>
      </c>
      <c r="AB5" s="197" t="s">
        <v>706</v>
      </c>
      <c r="AC5" s="229" t="s">
        <v>706</v>
      </c>
      <c r="AD5" s="217"/>
      <c r="AE5" s="202"/>
      <c r="AF5" s="202"/>
      <c r="AG5" s="191"/>
      <c r="AH5" s="191"/>
      <c r="AI5" s="191"/>
      <c r="AJ5" s="191"/>
      <c r="AK5" s="194"/>
      <c r="AL5" s="193"/>
      <c r="AM5" s="191"/>
      <c r="AN5" s="191"/>
      <c r="AO5" s="194"/>
      <c r="AP5" s="230" t="s">
        <v>742</v>
      </c>
      <c r="AQ5" s="216" t="s">
        <v>773</v>
      </c>
    </row>
    <row r="6" spans="1:43" x14ac:dyDescent="0.2">
      <c r="A6" s="50" t="s">
        <v>577</v>
      </c>
      <c r="B6" s="50" t="s">
        <v>51</v>
      </c>
      <c r="C6" s="156" t="s">
        <v>317</v>
      </c>
      <c r="D6" s="196">
        <v>1</v>
      </c>
      <c r="E6" s="197" t="s">
        <v>634</v>
      </c>
      <c r="F6" s="191" t="s">
        <v>642</v>
      </c>
      <c r="G6" s="197" t="s">
        <v>639</v>
      </c>
      <c r="H6" s="191" t="s">
        <v>638</v>
      </c>
      <c r="I6" s="191" t="s">
        <v>636</v>
      </c>
      <c r="J6" s="191" t="s">
        <v>640</v>
      </c>
      <c r="K6" s="191" t="s">
        <v>638</v>
      </c>
      <c r="L6" s="191"/>
      <c r="M6" s="191"/>
      <c r="N6" s="192" t="s">
        <v>673</v>
      </c>
      <c r="O6" s="221" t="s">
        <v>695</v>
      </c>
      <c r="P6" s="226" t="s">
        <v>725</v>
      </c>
      <c r="Q6" s="193">
        <v>1</v>
      </c>
      <c r="R6" s="191">
        <v>3</v>
      </c>
      <c r="S6" s="191">
        <v>3</v>
      </c>
      <c r="T6" s="191">
        <v>3</v>
      </c>
      <c r="U6" s="194">
        <v>1</v>
      </c>
      <c r="V6" s="193">
        <v>1</v>
      </c>
      <c r="W6" s="191">
        <v>3</v>
      </c>
      <c r="X6" s="194">
        <v>2</v>
      </c>
      <c r="Y6" s="195">
        <v>1</v>
      </c>
      <c r="Z6" s="195">
        <v>2</v>
      </c>
      <c r="AA6" s="228" t="s">
        <v>706</v>
      </c>
      <c r="AB6" s="197" t="s">
        <v>706</v>
      </c>
      <c r="AC6" s="229" t="s">
        <v>706</v>
      </c>
      <c r="AD6" s="217"/>
      <c r="AE6" s="202"/>
      <c r="AF6" s="202"/>
      <c r="AG6" s="191"/>
      <c r="AH6" s="191"/>
      <c r="AI6" s="191"/>
      <c r="AJ6" s="191"/>
      <c r="AK6" s="194"/>
      <c r="AL6" s="193"/>
      <c r="AM6" s="191"/>
      <c r="AN6" s="191"/>
      <c r="AO6" s="194"/>
      <c r="AP6" s="230" t="s">
        <v>742</v>
      </c>
      <c r="AQ6" s="216" t="s">
        <v>773</v>
      </c>
    </row>
    <row r="7" spans="1:43" x14ac:dyDescent="0.2">
      <c r="A7" s="50" t="s">
        <v>554</v>
      </c>
      <c r="B7" s="50" t="s">
        <v>32</v>
      </c>
      <c r="C7" s="156" t="s">
        <v>297</v>
      </c>
      <c r="D7" s="196">
        <v>1</v>
      </c>
      <c r="E7" s="197" t="s">
        <v>634</v>
      </c>
      <c r="F7" s="197" t="s">
        <v>635</v>
      </c>
      <c r="G7" s="197" t="s">
        <v>639</v>
      </c>
      <c r="H7" s="197" t="s">
        <v>639</v>
      </c>
      <c r="I7" s="197" t="s">
        <v>636</v>
      </c>
      <c r="J7" s="197" t="s">
        <v>638</v>
      </c>
      <c r="K7" s="197" t="s">
        <v>646</v>
      </c>
      <c r="L7" s="197"/>
      <c r="M7" s="197"/>
      <c r="N7" s="199" t="s">
        <v>669</v>
      </c>
      <c r="O7" s="221" t="s">
        <v>695</v>
      </c>
      <c r="P7" s="226" t="s">
        <v>725</v>
      </c>
      <c r="Q7" s="193">
        <v>1</v>
      </c>
      <c r="R7" s="191">
        <v>2</v>
      </c>
      <c r="S7" s="191">
        <v>3</v>
      </c>
      <c r="T7" s="191">
        <v>3</v>
      </c>
      <c r="U7" s="194">
        <v>1</v>
      </c>
      <c r="V7" s="193">
        <v>1</v>
      </c>
      <c r="W7" s="191">
        <v>3</v>
      </c>
      <c r="X7" s="194">
        <v>0</v>
      </c>
      <c r="Y7" s="195">
        <v>1</v>
      </c>
      <c r="Z7" s="195"/>
      <c r="AA7" s="228" t="s">
        <v>629</v>
      </c>
      <c r="AB7" s="197" t="s">
        <v>629</v>
      </c>
      <c r="AC7" s="229" t="s">
        <v>629</v>
      </c>
      <c r="AD7" s="193"/>
      <c r="AE7" s="202"/>
      <c r="AF7" s="202"/>
      <c r="AG7" s="202"/>
      <c r="AH7" s="202"/>
      <c r="AI7" s="202"/>
      <c r="AJ7" s="202"/>
      <c r="AK7" s="214"/>
      <c r="AL7" s="193"/>
      <c r="AM7" s="191"/>
      <c r="AN7" s="191"/>
      <c r="AO7" s="194"/>
      <c r="AP7" s="230"/>
      <c r="AQ7" s="216" t="s">
        <v>728</v>
      </c>
    </row>
    <row r="8" spans="1:43" x14ac:dyDescent="0.2">
      <c r="A8" s="50" t="s">
        <v>557</v>
      </c>
      <c r="B8" s="50" t="s">
        <v>35</v>
      </c>
      <c r="C8" s="156" t="s">
        <v>299</v>
      </c>
      <c r="D8" s="196">
        <v>1</v>
      </c>
      <c r="E8" s="197" t="s">
        <v>634</v>
      </c>
      <c r="F8" s="197" t="s">
        <v>642</v>
      </c>
      <c r="G8" s="197" t="s">
        <v>638</v>
      </c>
      <c r="H8" s="197" t="s">
        <v>644</v>
      </c>
      <c r="I8" s="197" t="s">
        <v>636</v>
      </c>
      <c r="J8" s="197" t="s">
        <v>640</v>
      </c>
      <c r="K8" s="197" t="s">
        <v>646</v>
      </c>
      <c r="L8" s="197"/>
      <c r="M8" s="197"/>
      <c r="N8" s="199" t="s">
        <v>674</v>
      </c>
      <c r="O8" s="221" t="s">
        <v>695</v>
      </c>
      <c r="P8" s="226" t="s">
        <v>643</v>
      </c>
      <c r="Q8" s="193">
        <v>0</v>
      </c>
      <c r="R8" s="191">
        <v>1</v>
      </c>
      <c r="S8" s="191">
        <v>3</v>
      </c>
      <c r="T8" s="191">
        <v>3</v>
      </c>
      <c r="U8" s="194">
        <v>1</v>
      </c>
      <c r="V8" s="193">
        <v>0</v>
      </c>
      <c r="W8" s="191">
        <v>3</v>
      </c>
      <c r="X8" s="194">
        <v>1</v>
      </c>
      <c r="Y8" s="195">
        <v>2</v>
      </c>
      <c r="Z8" s="195"/>
      <c r="AA8" s="228" t="s">
        <v>629</v>
      </c>
      <c r="AB8" s="197" t="s">
        <v>629</v>
      </c>
      <c r="AC8" s="229" t="s">
        <v>629</v>
      </c>
      <c r="AD8" s="193"/>
      <c r="AE8" s="202"/>
      <c r="AF8" s="202"/>
      <c r="AG8" s="202"/>
      <c r="AH8" s="202"/>
      <c r="AI8" s="202"/>
      <c r="AJ8" s="191"/>
      <c r="AK8" s="194"/>
      <c r="AL8" s="193"/>
      <c r="AM8" s="191"/>
      <c r="AN8" s="191"/>
      <c r="AO8" s="194"/>
      <c r="AP8" s="230" t="s">
        <v>729</v>
      </c>
      <c r="AQ8" s="216" t="s">
        <v>730</v>
      </c>
    </row>
    <row r="9" spans="1:43" x14ac:dyDescent="0.2">
      <c r="A9" s="50" t="s">
        <v>137</v>
      </c>
      <c r="B9" s="50" t="s">
        <v>109</v>
      </c>
      <c r="C9" s="156" t="s">
        <v>281</v>
      </c>
      <c r="D9" s="196">
        <v>1</v>
      </c>
      <c r="E9" s="197" t="s">
        <v>634</v>
      </c>
      <c r="F9" s="197" t="s">
        <v>642</v>
      </c>
      <c r="G9" s="197" t="s">
        <v>639</v>
      </c>
      <c r="H9" s="197" t="s">
        <v>638</v>
      </c>
      <c r="I9" s="197" t="s">
        <v>645</v>
      </c>
      <c r="J9" s="197" t="s">
        <v>638</v>
      </c>
      <c r="K9" s="197" t="s">
        <v>646</v>
      </c>
      <c r="L9" s="197"/>
      <c r="M9" s="197"/>
      <c r="N9" s="199" t="s">
        <v>663</v>
      </c>
      <c r="O9" s="221" t="s">
        <v>708</v>
      </c>
      <c r="P9" s="226" t="s">
        <v>720</v>
      </c>
      <c r="Q9" s="193">
        <v>0</v>
      </c>
      <c r="R9" s="191">
        <v>1</v>
      </c>
      <c r="S9" s="191">
        <v>3</v>
      </c>
      <c r="T9" s="191">
        <v>3</v>
      </c>
      <c r="U9" s="194">
        <v>2</v>
      </c>
      <c r="V9" s="193">
        <v>0</v>
      </c>
      <c r="W9" s="191">
        <v>3</v>
      </c>
      <c r="X9" s="194">
        <v>2</v>
      </c>
      <c r="Y9" s="195">
        <v>2</v>
      </c>
      <c r="Z9" s="195"/>
      <c r="AA9" s="228" t="s">
        <v>697</v>
      </c>
      <c r="AB9" s="197" t="s">
        <v>697</v>
      </c>
      <c r="AC9" s="194"/>
      <c r="AD9" s="193"/>
      <c r="AE9" s="191"/>
      <c r="AF9" s="191"/>
      <c r="AG9" s="202"/>
      <c r="AH9" s="202"/>
      <c r="AI9" s="202"/>
      <c r="AJ9" s="202"/>
      <c r="AK9" s="194"/>
      <c r="AL9" s="193"/>
      <c r="AM9" s="191"/>
      <c r="AN9" s="191"/>
      <c r="AO9" s="194"/>
      <c r="AP9" s="230" t="s">
        <v>731</v>
      </c>
      <c r="AQ9" s="216" t="s">
        <v>732</v>
      </c>
    </row>
    <row r="10" spans="1:43" x14ac:dyDescent="0.2">
      <c r="A10" s="50" t="s">
        <v>571</v>
      </c>
      <c r="B10" s="50" t="s">
        <v>45</v>
      </c>
      <c r="C10" s="156" t="s">
        <v>309</v>
      </c>
      <c r="D10" s="196">
        <v>1</v>
      </c>
      <c r="E10" s="197" t="s">
        <v>634</v>
      </c>
      <c r="F10" s="191" t="s">
        <v>642</v>
      </c>
      <c r="G10" s="197" t="s">
        <v>641</v>
      </c>
      <c r="H10" s="191" t="s">
        <v>644</v>
      </c>
      <c r="I10" s="191" t="s">
        <v>636</v>
      </c>
      <c r="J10" s="191" t="s">
        <v>638</v>
      </c>
      <c r="K10" s="197" t="s">
        <v>646</v>
      </c>
      <c r="L10" s="197"/>
      <c r="M10" s="197"/>
      <c r="N10" s="192" t="s">
        <v>680</v>
      </c>
      <c r="O10" s="221" t="s">
        <v>695</v>
      </c>
      <c r="P10" s="226" t="s">
        <v>725</v>
      </c>
      <c r="Q10" s="193">
        <v>0</v>
      </c>
      <c r="R10" s="191">
        <v>2</v>
      </c>
      <c r="S10" s="191">
        <v>3</v>
      </c>
      <c r="T10" s="191">
        <v>3</v>
      </c>
      <c r="U10" s="194">
        <v>2</v>
      </c>
      <c r="V10" s="193">
        <v>3</v>
      </c>
      <c r="W10" s="191">
        <v>3</v>
      </c>
      <c r="X10" s="194">
        <v>2</v>
      </c>
      <c r="Y10" s="195">
        <v>2</v>
      </c>
      <c r="Z10" s="195">
        <v>3</v>
      </c>
      <c r="AA10" s="228" t="s">
        <v>697</v>
      </c>
      <c r="AB10" s="197" t="s">
        <v>706</v>
      </c>
      <c r="AC10" s="229" t="s">
        <v>697</v>
      </c>
      <c r="AD10" s="193"/>
      <c r="AE10" s="202"/>
      <c r="AF10" s="202"/>
      <c r="AG10" s="202"/>
      <c r="AH10" s="202"/>
      <c r="AI10" s="202"/>
      <c r="AJ10" s="202"/>
      <c r="AK10" s="214"/>
      <c r="AL10" s="193"/>
      <c r="AM10" s="191"/>
      <c r="AN10" s="191"/>
      <c r="AO10" s="194"/>
      <c r="AP10" s="230" t="s">
        <v>703</v>
      </c>
      <c r="AQ10" s="216" t="s">
        <v>766</v>
      </c>
    </row>
    <row r="11" spans="1:43" x14ac:dyDescent="0.2">
      <c r="A11" s="50" t="s">
        <v>576</v>
      </c>
      <c r="B11" s="50" t="s">
        <v>88</v>
      </c>
      <c r="C11" s="156" t="s">
        <v>316</v>
      </c>
      <c r="D11" s="196">
        <v>1</v>
      </c>
      <c r="E11" s="197" t="s">
        <v>634</v>
      </c>
      <c r="F11" s="191" t="s">
        <v>642</v>
      </c>
      <c r="G11" s="197" t="s">
        <v>638</v>
      </c>
      <c r="H11" s="191" t="s">
        <v>639</v>
      </c>
      <c r="I11" s="191" t="s">
        <v>645</v>
      </c>
      <c r="J11" s="191" t="s">
        <v>640</v>
      </c>
      <c r="K11" s="197" t="s">
        <v>646</v>
      </c>
      <c r="L11" s="197"/>
      <c r="M11" s="197"/>
      <c r="N11" s="192" t="s">
        <v>673</v>
      </c>
      <c r="O11" s="221" t="s">
        <v>702</v>
      </c>
      <c r="P11" s="226" t="s">
        <v>812</v>
      </c>
      <c r="Q11" s="193">
        <v>3</v>
      </c>
      <c r="R11" s="191">
        <v>3</v>
      </c>
      <c r="S11" s="191">
        <v>2</v>
      </c>
      <c r="T11" s="191">
        <v>1</v>
      </c>
      <c r="U11" s="194">
        <v>0</v>
      </c>
      <c r="V11" s="193">
        <v>1</v>
      </c>
      <c r="W11" s="191">
        <v>3</v>
      </c>
      <c r="X11" s="194">
        <v>1</v>
      </c>
      <c r="Y11" s="195">
        <v>2</v>
      </c>
      <c r="Z11" s="195">
        <v>2</v>
      </c>
      <c r="AA11" s="228" t="s">
        <v>706</v>
      </c>
      <c r="AB11" s="197" t="s">
        <v>697</v>
      </c>
      <c r="AC11" s="229" t="s">
        <v>706</v>
      </c>
      <c r="AD11" s="193"/>
      <c r="AE11" s="191"/>
      <c r="AF11" s="202"/>
      <c r="AG11" s="202"/>
      <c r="AH11" s="202"/>
      <c r="AI11" s="191"/>
      <c r="AJ11" s="191"/>
      <c r="AK11" s="194"/>
      <c r="AL11" s="193"/>
      <c r="AM11" s="191"/>
      <c r="AN11" s="191"/>
      <c r="AO11" s="194"/>
      <c r="AP11" s="230" t="s">
        <v>749</v>
      </c>
      <c r="AQ11" s="216" t="s">
        <v>782</v>
      </c>
    </row>
    <row r="12" spans="1:43" x14ac:dyDescent="0.2">
      <c r="A12" s="50" t="s">
        <v>545</v>
      </c>
      <c r="B12" s="104" t="s">
        <v>341</v>
      </c>
      <c r="C12" s="156" t="s">
        <v>340</v>
      </c>
      <c r="D12" s="196">
        <v>1</v>
      </c>
      <c r="E12" s="197" t="s">
        <v>634</v>
      </c>
      <c r="F12" s="191"/>
      <c r="G12" s="191"/>
      <c r="H12" s="191"/>
      <c r="I12" s="191"/>
      <c r="J12" s="191"/>
      <c r="K12" s="191"/>
      <c r="L12" s="191"/>
      <c r="M12" s="191"/>
      <c r="N12" s="192"/>
      <c r="O12" s="220"/>
      <c r="P12" s="225"/>
      <c r="Q12" s="193"/>
      <c r="R12" s="191"/>
      <c r="S12" s="191"/>
      <c r="T12" s="191"/>
      <c r="U12" s="194"/>
      <c r="V12" s="193"/>
      <c r="W12" s="191"/>
      <c r="X12" s="194"/>
      <c r="Y12" s="195"/>
      <c r="Z12" s="195"/>
      <c r="AA12" s="193"/>
      <c r="AB12" s="191"/>
      <c r="AC12" s="194"/>
      <c r="AD12" s="193"/>
      <c r="AE12" s="191"/>
      <c r="AF12" s="191"/>
      <c r="AG12" s="191"/>
      <c r="AH12" s="191"/>
      <c r="AI12" s="191"/>
      <c r="AJ12" s="191"/>
      <c r="AK12" s="194"/>
      <c r="AL12" s="193"/>
      <c r="AM12" s="191"/>
      <c r="AN12" s="191"/>
      <c r="AO12" s="194"/>
      <c r="AP12" s="182"/>
      <c r="AQ12" s="175"/>
    </row>
    <row r="13" spans="1:43" x14ac:dyDescent="0.2">
      <c r="A13" s="105" t="s">
        <v>547</v>
      </c>
      <c r="B13" s="105" t="s">
        <v>29</v>
      </c>
      <c r="C13" s="164" t="s">
        <v>293</v>
      </c>
      <c r="D13" s="196">
        <v>1</v>
      </c>
      <c r="E13" s="197" t="s">
        <v>634</v>
      </c>
      <c r="F13" s="191" t="s">
        <v>642</v>
      </c>
      <c r="G13" s="197" t="s">
        <v>641</v>
      </c>
      <c r="H13" s="191" t="s">
        <v>644</v>
      </c>
      <c r="I13" s="191" t="s">
        <v>636</v>
      </c>
      <c r="J13" s="191" t="s">
        <v>640</v>
      </c>
      <c r="K13" s="197" t="s">
        <v>646</v>
      </c>
      <c r="L13" s="197"/>
      <c r="M13" s="197"/>
      <c r="N13" s="192" t="s">
        <v>672</v>
      </c>
      <c r="O13" s="221" t="s">
        <v>695</v>
      </c>
      <c r="P13" s="226" t="s">
        <v>725</v>
      </c>
      <c r="Q13" s="193">
        <v>0</v>
      </c>
      <c r="R13" s="191">
        <v>2</v>
      </c>
      <c r="S13" s="191">
        <v>3</v>
      </c>
      <c r="T13" s="191">
        <v>3</v>
      </c>
      <c r="U13" s="194">
        <v>1</v>
      </c>
      <c r="V13" s="193">
        <v>1</v>
      </c>
      <c r="W13" s="191">
        <v>3</v>
      </c>
      <c r="X13" s="194">
        <v>1</v>
      </c>
      <c r="Y13" s="195">
        <v>1</v>
      </c>
      <c r="Z13" s="195"/>
      <c r="AA13" s="228" t="s">
        <v>697</v>
      </c>
      <c r="AB13" s="197" t="s">
        <v>697</v>
      </c>
      <c r="AC13" s="194"/>
      <c r="AD13" s="193"/>
      <c r="AE13" s="202"/>
      <c r="AF13" s="202"/>
      <c r="AG13" s="202"/>
      <c r="AH13" s="202"/>
      <c r="AI13" s="202"/>
      <c r="AJ13" s="191"/>
      <c r="AK13" s="194"/>
      <c r="AL13" s="193"/>
      <c r="AM13" s="191"/>
      <c r="AN13" s="191"/>
      <c r="AO13" s="194"/>
      <c r="AP13" s="230" t="s">
        <v>750</v>
      </c>
      <c r="AQ13" s="216" t="s">
        <v>751</v>
      </c>
    </row>
    <row r="14" spans="1:43" x14ac:dyDescent="0.2">
      <c r="A14" s="50" t="s">
        <v>582</v>
      </c>
      <c r="B14" s="50" t="s">
        <v>90</v>
      </c>
      <c r="C14" s="156" t="s">
        <v>321</v>
      </c>
      <c r="D14" s="196">
        <v>1</v>
      </c>
      <c r="E14" s="197" t="s">
        <v>634</v>
      </c>
      <c r="F14" s="191" t="s">
        <v>642</v>
      </c>
      <c r="G14" s="197" t="s">
        <v>641</v>
      </c>
      <c r="H14" s="191" t="s">
        <v>639</v>
      </c>
      <c r="I14" s="191" t="s">
        <v>636</v>
      </c>
      <c r="J14" s="191" t="s">
        <v>640</v>
      </c>
      <c r="K14" s="197" t="s">
        <v>646</v>
      </c>
      <c r="L14" s="197"/>
      <c r="M14" s="197"/>
      <c r="N14" s="192" t="s">
        <v>678</v>
      </c>
      <c r="O14" s="221" t="s">
        <v>695</v>
      </c>
      <c r="P14" s="226" t="s">
        <v>725</v>
      </c>
      <c r="Q14" s="193">
        <v>2</v>
      </c>
      <c r="R14" s="191">
        <v>3</v>
      </c>
      <c r="S14" s="191">
        <v>3</v>
      </c>
      <c r="T14" s="191">
        <v>3</v>
      </c>
      <c r="U14" s="194">
        <v>1</v>
      </c>
      <c r="V14" s="193">
        <v>2</v>
      </c>
      <c r="W14" s="191">
        <v>3</v>
      </c>
      <c r="X14" s="194">
        <v>0</v>
      </c>
      <c r="Y14" s="195">
        <v>1</v>
      </c>
      <c r="Z14" s="195"/>
      <c r="AA14" s="228" t="s">
        <v>697</v>
      </c>
      <c r="AB14" s="197" t="s">
        <v>697</v>
      </c>
      <c r="AC14" s="194"/>
      <c r="AD14" s="193"/>
      <c r="AE14" s="202"/>
      <c r="AF14" s="202"/>
      <c r="AG14" s="202"/>
      <c r="AH14" s="202"/>
      <c r="AI14" s="202"/>
      <c r="AJ14" s="191"/>
      <c r="AK14" s="194"/>
      <c r="AL14" s="193"/>
      <c r="AM14" s="191"/>
      <c r="AN14" s="191"/>
      <c r="AO14" s="194"/>
      <c r="AP14" s="230" t="s">
        <v>750</v>
      </c>
      <c r="AQ14" s="216" t="s">
        <v>752</v>
      </c>
    </row>
    <row r="15" spans="1:43" x14ac:dyDescent="0.2">
      <c r="A15" s="50" t="s">
        <v>529</v>
      </c>
      <c r="B15" s="50" t="s">
        <v>34</v>
      </c>
      <c r="C15" s="156" t="s">
        <v>298</v>
      </c>
      <c r="D15" s="196">
        <v>1</v>
      </c>
      <c r="E15" s="197" t="s">
        <v>634</v>
      </c>
      <c r="F15" s="197" t="s">
        <v>635</v>
      </c>
      <c r="G15" s="197" t="s">
        <v>639</v>
      </c>
      <c r="H15" s="197" t="s">
        <v>661</v>
      </c>
      <c r="I15" s="197" t="s">
        <v>636</v>
      </c>
      <c r="J15" s="197" t="s">
        <v>638</v>
      </c>
      <c r="K15" s="191" t="s">
        <v>646</v>
      </c>
      <c r="L15" s="191"/>
      <c r="M15" s="191"/>
      <c r="N15" s="199" t="s">
        <v>705</v>
      </c>
      <c r="O15" s="221" t="s">
        <v>695</v>
      </c>
      <c r="P15" s="226" t="s">
        <v>725</v>
      </c>
      <c r="Q15" s="193">
        <v>1</v>
      </c>
      <c r="R15" s="191">
        <v>2</v>
      </c>
      <c r="S15" s="191">
        <v>3</v>
      </c>
      <c r="T15" s="191">
        <v>3</v>
      </c>
      <c r="U15" s="194">
        <v>2</v>
      </c>
      <c r="V15" s="193">
        <v>2</v>
      </c>
      <c r="W15" s="191">
        <v>3</v>
      </c>
      <c r="X15" s="194">
        <v>3</v>
      </c>
      <c r="Y15" s="195">
        <v>3</v>
      </c>
      <c r="Z15" s="195"/>
      <c r="AA15" s="193" t="s">
        <v>629</v>
      </c>
      <c r="AB15" s="191" t="s">
        <v>629</v>
      </c>
      <c r="AC15" s="194" t="s">
        <v>629</v>
      </c>
      <c r="AD15" s="217"/>
      <c r="AE15" s="202"/>
      <c r="AF15" s="202"/>
      <c r="AG15" s="202"/>
      <c r="AH15" s="202"/>
      <c r="AI15" s="202"/>
      <c r="AJ15" s="202"/>
      <c r="AK15" s="214"/>
      <c r="AL15" s="193"/>
      <c r="AM15" s="191"/>
      <c r="AN15" s="191"/>
      <c r="AO15" s="194"/>
      <c r="AP15" s="182" t="s">
        <v>703</v>
      </c>
      <c r="AQ15" s="216" t="s">
        <v>718</v>
      </c>
    </row>
    <row r="16" spans="1:43" x14ac:dyDescent="0.2">
      <c r="A16" s="50" t="s">
        <v>555</v>
      </c>
      <c r="B16" s="50" t="s">
        <v>492</v>
      </c>
      <c r="C16" s="156" t="s">
        <v>383</v>
      </c>
      <c r="D16" s="196">
        <v>1</v>
      </c>
      <c r="E16" s="197" t="s">
        <v>634</v>
      </c>
      <c r="F16" s="197" t="s">
        <v>635</v>
      </c>
      <c r="G16" s="197" t="s">
        <v>639</v>
      </c>
      <c r="H16" s="197" t="s">
        <v>661</v>
      </c>
      <c r="I16" s="197" t="s">
        <v>636</v>
      </c>
      <c r="J16" s="197" t="s">
        <v>640</v>
      </c>
      <c r="K16" s="191" t="s">
        <v>646</v>
      </c>
      <c r="L16" s="191"/>
      <c r="M16" s="191"/>
      <c r="N16" s="199" t="s">
        <v>705</v>
      </c>
      <c r="O16" s="221" t="s">
        <v>695</v>
      </c>
      <c r="P16" s="226" t="s">
        <v>725</v>
      </c>
      <c r="Q16" s="193">
        <v>0</v>
      </c>
      <c r="R16" s="191">
        <v>1</v>
      </c>
      <c r="S16" s="191">
        <v>3</v>
      </c>
      <c r="T16" s="191">
        <v>3</v>
      </c>
      <c r="U16" s="194">
        <v>2</v>
      </c>
      <c r="V16" s="193">
        <v>2</v>
      </c>
      <c r="W16" s="191">
        <v>3</v>
      </c>
      <c r="X16" s="194">
        <v>1</v>
      </c>
      <c r="Y16" s="195">
        <v>2</v>
      </c>
      <c r="Z16" s="195"/>
      <c r="AA16" s="193" t="s">
        <v>629</v>
      </c>
      <c r="AB16" s="191" t="s">
        <v>697</v>
      </c>
      <c r="AC16" s="194" t="s">
        <v>697</v>
      </c>
      <c r="AD16" s="217"/>
      <c r="AE16" s="202"/>
      <c r="AF16" s="202"/>
      <c r="AG16" s="202"/>
      <c r="AH16" s="191"/>
      <c r="AI16" s="191"/>
      <c r="AJ16" s="191"/>
      <c r="AK16" s="194"/>
      <c r="AL16" s="193"/>
      <c r="AM16" s="191"/>
      <c r="AN16" s="191"/>
      <c r="AO16" s="194"/>
      <c r="AP16" s="182" t="s">
        <v>703</v>
      </c>
      <c r="AQ16" s="175"/>
    </row>
    <row r="17" spans="1:43" x14ac:dyDescent="0.2">
      <c r="A17" s="50" t="s">
        <v>169</v>
      </c>
      <c r="B17" s="50" t="s">
        <v>460</v>
      </c>
      <c r="C17" s="156" t="s">
        <v>459</v>
      </c>
      <c r="D17" s="196">
        <v>1</v>
      </c>
      <c r="E17" s="197" t="s">
        <v>634</v>
      </c>
      <c r="F17" s="191" t="s">
        <v>642</v>
      </c>
      <c r="G17" s="197" t="s">
        <v>641</v>
      </c>
      <c r="H17" s="191" t="s">
        <v>638</v>
      </c>
      <c r="I17" s="191" t="s">
        <v>645</v>
      </c>
      <c r="J17" s="191" t="s">
        <v>664</v>
      </c>
      <c r="K17" s="197" t="s">
        <v>646</v>
      </c>
      <c r="L17" s="197"/>
      <c r="M17" s="197"/>
      <c r="N17" s="192" t="s">
        <v>679</v>
      </c>
      <c r="O17" s="221" t="s">
        <v>715</v>
      </c>
      <c r="P17" s="226" t="s">
        <v>720</v>
      </c>
      <c r="Q17" s="193">
        <v>1</v>
      </c>
      <c r="R17" s="191">
        <v>2</v>
      </c>
      <c r="S17" s="191">
        <v>2</v>
      </c>
      <c r="T17" s="191">
        <v>3</v>
      </c>
      <c r="U17" s="194">
        <v>3</v>
      </c>
      <c r="V17" s="193">
        <v>0</v>
      </c>
      <c r="W17" s="191">
        <v>3</v>
      </c>
      <c r="X17" s="194">
        <v>2</v>
      </c>
      <c r="Y17" s="195">
        <v>2</v>
      </c>
      <c r="Z17" s="195">
        <v>2</v>
      </c>
      <c r="AA17" s="228" t="s">
        <v>697</v>
      </c>
      <c r="AB17" s="197" t="s">
        <v>629</v>
      </c>
      <c r="AC17" s="229" t="s">
        <v>706</v>
      </c>
      <c r="AD17" s="193"/>
      <c r="AE17" s="191"/>
      <c r="AF17" s="191"/>
      <c r="AG17" s="202"/>
      <c r="AH17" s="202"/>
      <c r="AI17" s="202"/>
      <c r="AJ17" s="191"/>
      <c r="AK17" s="194"/>
      <c r="AL17" s="193"/>
      <c r="AM17" s="191"/>
      <c r="AN17" s="191"/>
      <c r="AO17" s="194"/>
      <c r="AP17" s="230" t="s">
        <v>769</v>
      </c>
      <c r="AQ17" s="216" t="s">
        <v>770</v>
      </c>
    </row>
    <row r="18" spans="1:43" x14ac:dyDescent="0.2">
      <c r="A18" s="50" t="s">
        <v>517</v>
      </c>
      <c r="B18" s="50" t="s">
        <v>19</v>
      </c>
      <c r="C18" s="156" t="s">
        <v>279</v>
      </c>
      <c r="D18" s="196">
        <v>1</v>
      </c>
      <c r="E18" s="197" t="s">
        <v>634</v>
      </c>
      <c r="F18" s="197" t="s">
        <v>642</v>
      </c>
      <c r="G18" s="197" t="s">
        <v>639</v>
      </c>
      <c r="H18" s="197" t="s">
        <v>660</v>
      </c>
      <c r="I18" s="197" t="s">
        <v>645</v>
      </c>
      <c r="J18" s="197" t="s">
        <v>664</v>
      </c>
      <c r="K18" s="197" t="s">
        <v>646</v>
      </c>
      <c r="L18" s="197"/>
      <c r="M18" s="197"/>
      <c r="N18" s="199" t="s">
        <v>673</v>
      </c>
      <c r="O18" s="221" t="s">
        <v>695</v>
      </c>
      <c r="P18" s="226" t="s">
        <v>720</v>
      </c>
      <c r="Q18" s="193">
        <v>2</v>
      </c>
      <c r="R18" s="191">
        <v>2</v>
      </c>
      <c r="S18" s="191">
        <v>3</v>
      </c>
      <c r="T18" s="191">
        <v>3</v>
      </c>
      <c r="U18" s="194">
        <v>2</v>
      </c>
      <c r="V18" s="193">
        <v>0</v>
      </c>
      <c r="W18" s="191">
        <v>3</v>
      </c>
      <c r="X18" s="194">
        <v>2</v>
      </c>
      <c r="Y18" s="195">
        <v>2</v>
      </c>
      <c r="Z18" s="195"/>
      <c r="AA18" s="228" t="s">
        <v>629</v>
      </c>
      <c r="AB18" s="197" t="s">
        <v>706</v>
      </c>
      <c r="AC18" s="229" t="s">
        <v>706</v>
      </c>
      <c r="AD18" s="193"/>
      <c r="AE18" s="191"/>
      <c r="AF18" s="191"/>
      <c r="AG18" s="202"/>
      <c r="AH18" s="202"/>
      <c r="AI18" s="202"/>
      <c r="AJ18" s="202"/>
      <c r="AK18" s="194"/>
      <c r="AL18" s="193"/>
      <c r="AM18" s="191"/>
      <c r="AN18" s="191"/>
      <c r="AO18" s="194"/>
      <c r="AP18" s="230" t="s">
        <v>726</v>
      </c>
      <c r="AQ18" s="216" t="s">
        <v>727</v>
      </c>
    </row>
    <row r="19" spans="1:43" x14ac:dyDescent="0.2">
      <c r="A19" s="50" t="s">
        <v>585</v>
      </c>
      <c r="B19" s="50" t="s">
        <v>52</v>
      </c>
      <c r="C19" s="156" t="s">
        <v>322</v>
      </c>
      <c r="D19" s="196">
        <v>1</v>
      </c>
      <c r="E19" s="197" t="s">
        <v>634</v>
      </c>
      <c r="F19" s="197" t="s">
        <v>642</v>
      </c>
      <c r="G19" s="197" t="s">
        <v>639</v>
      </c>
      <c r="H19" s="197" t="s">
        <v>660</v>
      </c>
      <c r="I19" s="197" t="s">
        <v>645</v>
      </c>
      <c r="J19" s="197" t="s">
        <v>664</v>
      </c>
      <c r="K19" s="197" t="s">
        <v>646</v>
      </c>
      <c r="L19" s="197"/>
      <c r="M19" s="197"/>
      <c r="N19" s="199" t="s">
        <v>678</v>
      </c>
      <c r="O19" s="221" t="s">
        <v>722</v>
      </c>
      <c r="P19" s="226" t="s">
        <v>720</v>
      </c>
      <c r="Q19" s="193">
        <v>1</v>
      </c>
      <c r="R19" s="191">
        <v>3</v>
      </c>
      <c r="S19" s="191">
        <v>3</v>
      </c>
      <c r="T19" s="191">
        <v>3</v>
      </c>
      <c r="U19" s="194">
        <v>1</v>
      </c>
      <c r="V19" s="193"/>
      <c r="W19" s="191">
        <v>3</v>
      </c>
      <c r="X19" s="194">
        <v>2</v>
      </c>
      <c r="Y19" s="195">
        <v>1</v>
      </c>
      <c r="Z19" s="195"/>
      <c r="AA19" s="228" t="s">
        <v>629</v>
      </c>
      <c r="AB19" s="197" t="s">
        <v>697</v>
      </c>
      <c r="AC19" s="229" t="s">
        <v>697</v>
      </c>
      <c r="AD19" s="193"/>
      <c r="AE19" s="191"/>
      <c r="AF19" s="191"/>
      <c r="AG19" s="202"/>
      <c r="AH19" s="202"/>
      <c r="AI19" s="202"/>
      <c r="AJ19" s="202"/>
      <c r="AK19" s="194"/>
      <c r="AL19" s="193"/>
      <c r="AM19" s="191"/>
      <c r="AN19" s="191"/>
      <c r="AO19" s="194"/>
      <c r="AP19" s="230" t="s">
        <v>723</v>
      </c>
      <c r="AQ19" s="216" t="s">
        <v>724</v>
      </c>
    </row>
    <row r="20" spans="1:43" x14ac:dyDescent="0.2">
      <c r="A20" s="50" t="s">
        <v>567</v>
      </c>
      <c r="B20" s="50" t="s">
        <v>472</v>
      </c>
      <c r="C20" s="156" t="s">
        <v>471</v>
      </c>
      <c r="D20" s="196">
        <v>1</v>
      </c>
      <c r="E20" s="197" t="s">
        <v>634</v>
      </c>
      <c r="F20" s="191" t="s">
        <v>642</v>
      </c>
      <c r="G20" s="197" t="s">
        <v>638</v>
      </c>
      <c r="H20" s="191" t="s">
        <v>639</v>
      </c>
      <c r="I20" s="191" t="s">
        <v>636</v>
      </c>
      <c r="J20" s="191" t="s">
        <v>640</v>
      </c>
      <c r="K20" s="197" t="s">
        <v>646</v>
      </c>
      <c r="L20" s="197"/>
      <c r="M20" s="197"/>
      <c r="N20" s="199" t="s">
        <v>672</v>
      </c>
      <c r="O20" s="221" t="s">
        <v>695</v>
      </c>
      <c r="P20" s="226" t="s">
        <v>725</v>
      </c>
      <c r="Q20" s="193">
        <v>2</v>
      </c>
      <c r="R20" s="191">
        <v>3</v>
      </c>
      <c r="S20" s="191">
        <v>2</v>
      </c>
      <c r="T20" s="191">
        <v>1</v>
      </c>
      <c r="U20" s="194">
        <v>0</v>
      </c>
      <c r="V20" s="193">
        <v>0</v>
      </c>
      <c r="W20" s="191">
        <v>3</v>
      </c>
      <c r="X20" s="194">
        <v>1</v>
      </c>
      <c r="Y20" s="195">
        <v>0</v>
      </c>
      <c r="Z20" s="195"/>
      <c r="AA20" s="228" t="s">
        <v>697</v>
      </c>
      <c r="AB20" s="197" t="s">
        <v>697</v>
      </c>
      <c r="AC20" s="194"/>
      <c r="AD20" s="217"/>
      <c r="AE20" s="202"/>
      <c r="AF20" s="202"/>
      <c r="AG20" s="191"/>
      <c r="AH20" s="191"/>
      <c r="AI20" s="191"/>
      <c r="AJ20" s="202"/>
      <c r="AK20" s="214"/>
      <c r="AL20" s="193"/>
      <c r="AM20" s="191"/>
      <c r="AN20" s="191"/>
      <c r="AO20" s="194"/>
      <c r="AP20" s="230" t="s">
        <v>756</v>
      </c>
      <c r="AQ20" s="216" t="s">
        <v>757</v>
      </c>
    </row>
    <row r="21" spans="1:43" x14ac:dyDescent="0.2">
      <c r="A21" s="50" t="s">
        <v>101</v>
      </c>
      <c r="B21" s="50" t="s">
        <v>102</v>
      </c>
      <c r="C21" s="156" t="s">
        <v>302</v>
      </c>
      <c r="D21" s="196">
        <v>1</v>
      </c>
      <c r="E21" s="197" t="s">
        <v>634</v>
      </c>
      <c r="F21" s="191" t="s">
        <v>642</v>
      </c>
      <c r="G21" s="197" t="s">
        <v>639</v>
      </c>
      <c r="H21" s="191" t="s">
        <v>660</v>
      </c>
      <c r="I21" s="191" t="s">
        <v>636</v>
      </c>
      <c r="J21" s="191" t="s">
        <v>640</v>
      </c>
      <c r="K21" s="191" t="s">
        <v>639</v>
      </c>
      <c r="L21" s="191"/>
      <c r="M21" s="191"/>
      <c r="N21" s="192" t="s">
        <v>663</v>
      </c>
      <c r="O21" s="221" t="s">
        <v>702</v>
      </c>
      <c r="P21" s="226" t="s">
        <v>725</v>
      </c>
      <c r="Q21" s="193">
        <v>1</v>
      </c>
      <c r="R21" s="191">
        <v>2</v>
      </c>
      <c r="S21" s="191">
        <v>3</v>
      </c>
      <c r="T21" s="191">
        <v>3</v>
      </c>
      <c r="U21" s="194">
        <v>2</v>
      </c>
      <c r="V21" s="193">
        <v>0</v>
      </c>
      <c r="W21" s="191">
        <v>3</v>
      </c>
      <c r="X21" s="194">
        <v>2</v>
      </c>
      <c r="Y21" s="195">
        <v>0</v>
      </c>
      <c r="Z21" s="195">
        <v>1</v>
      </c>
      <c r="AA21" s="228" t="s">
        <v>629</v>
      </c>
      <c r="AB21" s="197" t="s">
        <v>629</v>
      </c>
      <c r="AC21" s="229" t="s">
        <v>697</v>
      </c>
      <c r="AD21" s="217"/>
      <c r="AE21" s="202"/>
      <c r="AF21" s="202"/>
      <c r="AG21" s="191"/>
      <c r="AH21" s="191"/>
      <c r="AI21" s="191"/>
      <c r="AJ21" s="191"/>
      <c r="AK21" s="194"/>
      <c r="AL21" s="193"/>
      <c r="AM21" s="191"/>
      <c r="AN21" s="191"/>
      <c r="AO21" s="194"/>
      <c r="AP21" s="230" t="s">
        <v>774</v>
      </c>
      <c r="AQ21" s="216" t="s">
        <v>775</v>
      </c>
    </row>
    <row r="22" spans="1:43" x14ac:dyDescent="0.2">
      <c r="A22" s="50" t="s">
        <v>184</v>
      </c>
      <c r="B22" s="50" t="s">
        <v>470</v>
      </c>
      <c r="C22" s="156" t="s">
        <v>755</v>
      </c>
      <c r="D22" s="196">
        <v>1</v>
      </c>
      <c r="E22" s="197" t="s">
        <v>634</v>
      </c>
      <c r="F22" s="191" t="s">
        <v>642</v>
      </c>
      <c r="G22" s="197" t="s">
        <v>641</v>
      </c>
      <c r="H22" s="197" t="s">
        <v>661</v>
      </c>
      <c r="I22" s="191" t="s">
        <v>636</v>
      </c>
      <c r="J22" s="191" t="s">
        <v>640</v>
      </c>
      <c r="K22" s="197" t="s">
        <v>646</v>
      </c>
      <c r="L22" s="197"/>
      <c r="M22" s="197"/>
      <c r="N22" s="192" t="s">
        <v>679</v>
      </c>
      <c r="O22" s="221" t="s">
        <v>688</v>
      </c>
      <c r="P22" s="226" t="s">
        <v>643</v>
      </c>
      <c r="Q22" s="193">
        <v>2</v>
      </c>
      <c r="R22" s="191">
        <v>3</v>
      </c>
      <c r="S22" s="191">
        <v>3</v>
      </c>
      <c r="T22" s="191">
        <v>2</v>
      </c>
      <c r="U22" s="194">
        <v>0</v>
      </c>
      <c r="V22" s="193">
        <v>0</v>
      </c>
      <c r="W22" s="191">
        <v>3</v>
      </c>
      <c r="X22" s="194">
        <v>2</v>
      </c>
      <c r="Y22" s="195">
        <v>0</v>
      </c>
      <c r="Z22" s="195"/>
      <c r="AA22" s="228" t="s">
        <v>629</v>
      </c>
      <c r="AB22" s="197" t="s">
        <v>629</v>
      </c>
      <c r="AC22" s="194"/>
      <c r="AD22" s="217"/>
      <c r="AE22" s="202"/>
      <c r="AF22" s="202"/>
      <c r="AG22" s="191"/>
      <c r="AH22" s="191"/>
      <c r="AI22" s="191"/>
      <c r="AJ22" s="202"/>
      <c r="AK22" s="214"/>
      <c r="AL22" s="193"/>
      <c r="AM22" s="191"/>
      <c r="AN22" s="191"/>
      <c r="AO22" s="194"/>
      <c r="AP22" s="230" t="s">
        <v>753</v>
      </c>
      <c r="AQ22" s="216" t="s">
        <v>754</v>
      </c>
    </row>
    <row r="23" spans="1:43" x14ac:dyDescent="0.2">
      <c r="A23" s="50" t="s">
        <v>526</v>
      </c>
      <c r="B23" s="50" t="s">
        <v>456</v>
      </c>
      <c r="C23" s="156" t="s">
        <v>457</v>
      </c>
      <c r="D23" s="196">
        <v>1</v>
      </c>
      <c r="E23" s="197" t="s">
        <v>634</v>
      </c>
      <c r="F23" s="197" t="s">
        <v>642</v>
      </c>
      <c r="G23" s="191" t="s">
        <v>639</v>
      </c>
      <c r="H23" s="197" t="s">
        <v>661</v>
      </c>
      <c r="I23" s="197" t="s">
        <v>636</v>
      </c>
      <c r="J23" s="198" t="s">
        <v>640</v>
      </c>
      <c r="K23" s="191" t="s">
        <v>646</v>
      </c>
      <c r="L23" s="191"/>
      <c r="M23" s="191"/>
      <c r="N23" s="192" t="s">
        <v>672</v>
      </c>
      <c r="O23" s="220" t="s">
        <v>695</v>
      </c>
      <c r="P23" s="226" t="s">
        <v>725</v>
      </c>
      <c r="Q23" s="193">
        <v>0</v>
      </c>
      <c r="R23" s="191">
        <v>2</v>
      </c>
      <c r="S23" s="191">
        <v>3</v>
      </c>
      <c r="T23" s="191">
        <v>2</v>
      </c>
      <c r="U23" s="194">
        <v>0</v>
      </c>
      <c r="V23" s="193">
        <v>1</v>
      </c>
      <c r="W23" s="191">
        <v>3</v>
      </c>
      <c r="X23" s="194">
        <v>1</v>
      </c>
      <c r="Y23" s="195">
        <v>2</v>
      </c>
      <c r="Z23" s="195"/>
      <c r="AA23" s="193" t="s">
        <v>697</v>
      </c>
      <c r="AB23" s="191" t="s">
        <v>697</v>
      </c>
      <c r="AC23" s="194" t="s">
        <v>697</v>
      </c>
      <c r="AD23" s="193"/>
      <c r="AE23" s="202"/>
      <c r="AF23" s="202"/>
      <c r="AG23" s="202"/>
      <c r="AH23" s="202"/>
      <c r="AI23" s="202"/>
      <c r="AJ23" s="202"/>
      <c r="AK23" s="214"/>
      <c r="AL23" s="193"/>
      <c r="AM23" s="191"/>
      <c r="AN23" s="191"/>
      <c r="AO23" s="194"/>
      <c r="AP23" s="182" t="s">
        <v>698</v>
      </c>
      <c r="AQ23" s="216" t="s">
        <v>700</v>
      </c>
    </row>
    <row r="24" spans="1:43" x14ac:dyDescent="0.2">
      <c r="A24" s="50" t="s">
        <v>544</v>
      </c>
      <c r="B24" s="50" t="s">
        <v>463</v>
      </c>
      <c r="C24" s="156" t="s">
        <v>464</v>
      </c>
      <c r="D24" s="196">
        <v>1</v>
      </c>
      <c r="E24" s="197" t="s">
        <v>634</v>
      </c>
      <c r="F24" s="191" t="s">
        <v>642</v>
      </c>
      <c r="G24" s="197" t="s">
        <v>639</v>
      </c>
      <c r="H24" s="191" t="s">
        <v>639</v>
      </c>
      <c r="I24" s="191" t="s">
        <v>636</v>
      </c>
      <c r="J24" s="191" t="s">
        <v>640</v>
      </c>
      <c r="K24" s="197" t="s">
        <v>646</v>
      </c>
      <c r="L24" s="197"/>
      <c r="M24" s="197"/>
      <c r="N24" s="192" t="s">
        <v>672</v>
      </c>
      <c r="O24" s="221" t="s">
        <v>695</v>
      </c>
      <c r="P24" s="226" t="s">
        <v>643</v>
      </c>
      <c r="Q24" s="193">
        <v>0</v>
      </c>
      <c r="R24" s="191">
        <v>1</v>
      </c>
      <c r="S24" s="191">
        <v>2</v>
      </c>
      <c r="T24" s="191">
        <v>3</v>
      </c>
      <c r="U24" s="194">
        <v>3</v>
      </c>
      <c r="V24" s="193">
        <v>0</v>
      </c>
      <c r="W24" s="191">
        <v>3</v>
      </c>
      <c r="X24" s="194">
        <v>1</v>
      </c>
      <c r="Y24" s="195">
        <v>2</v>
      </c>
      <c r="Z24" s="195">
        <v>2</v>
      </c>
      <c r="AA24" s="228" t="s">
        <v>697</v>
      </c>
      <c r="AB24" s="197" t="s">
        <v>697</v>
      </c>
      <c r="AC24" s="229" t="s">
        <v>697</v>
      </c>
      <c r="AD24" s="193"/>
      <c r="AE24" s="202"/>
      <c r="AF24" s="202"/>
      <c r="AG24" s="202"/>
      <c r="AH24" s="202"/>
      <c r="AI24" s="191"/>
      <c r="AJ24" s="191"/>
      <c r="AK24" s="194"/>
      <c r="AL24" s="193"/>
      <c r="AM24" s="191"/>
      <c r="AN24" s="191"/>
      <c r="AO24" s="194"/>
      <c r="AP24" s="230" t="s">
        <v>764</v>
      </c>
      <c r="AQ24" s="216" t="s">
        <v>765</v>
      </c>
    </row>
    <row r="25" spans="1:43" x14ac:dyDescent="0.2">
      <c r="A25" s="139" t="s">
        <v>551</v>
      </c>
      <c r="B25" s="50" t="s">
        <v>398</v>
      </c>
      <c r="C25" s="164" t="s">
        <v>399</v>
      </c>
      <c r="D25" s="196">
        <v>1</v>
      </c>
      <c r="E25" s="197" t="s">
        <v>634</v>
      </c>
      <c r="F25" s="191" t="s">
        <v>642</v>
      </c>
      <c r="G25" s="197" t="s">
        <v>639</v>
      </c>
      <c r="H25" s="191" t="s">
        <v>660</v>
      </c>
      <c r="I25" s="191" t="s">
        <v>636</v>
      </c>
      <c r="J25" s="191" t="s">
        <v>640</v>
      </c>
      <c r="K25" s="197" t="s">
        <v>646</v>
      </c>
      <c r="L25" s="197"/>
      <c r="M25" s="197"/>
      <c r="N25" s="192" t="s">
        <v>669</v>
      </c>
      <c r="O25" s="221" t="s">
        <v>783</v>
      </c>
      <c r="P25" s="226" t="s">
        <v>725</v>
      </c>
      <c r="Q25" s="193">
        <v>0</v>
      </c>
      <c r="R25" s="191">
        <v>2</v>
      </c>
      <c r="S25" s="191">
        <v>3</v>
      </c>
      <c r="T25" s="191">
        <v>2</v>
      </c>
      <c r="U25" s="194">
        <v>0</v>
      </c>
      <c r="V25" s="193">
        <v>1</v>
      </c>
      <c r="W25" s="191">
        <v>3</v>
      </c>
      <c r="X25" s="194">
        <v>1</v>
      </c>
      <c r="Y25" s="195">
        <v>0</v>
      </c>
      <c r="Z25" s="195">
        <v>3</v>
      </c>
      <c r="AA25" s="228" t="s">
        <v>697</v>
      </c>
      <c r="AB25" s="197" t="s">
        <v>697</v>
      </c>
      <c r="AC25" s="229" t="s">
        <v>697</v>
      </c>
      <c r="AD25" s="193"/>
      <c r="AE25" s="202"/>
      <c r="AF25" s="202"/>
      <c r="AG25" s="202"/>
      <c r="AH25" s="202"/>
      <c r="AI25" s="202"/>
      <c r="AJ25" s="202"/>
      <c r="AK25" s="214"/>
      <c r="AL25" s="193"/>
      <c r="AM25" s="191"/>
      <c r="AN25" s="191"/>
      <c r="AO25" s="194"/>
      <c r="AP25" s="230" t="s">
        <v>784</v>
      </c>
      <c r="AQ25" s="175"/>
    </row>
    <row r="26" spans="1:43" x14ac:dyDescent="0.2">
      <c r="A26" s="50" t="s">
        <v>187</v>
      </c>
      <c r="B26" s="50" t="s">
        <v>39</v>
      </c>
      <c r="C26" s="156" t="s">
        <v>304</v>
      </c>
      <c r="D26" s="196">
        <v>1</v>
      </c>
      <c r="E26" s="197" t="s">
        <v>634</v>
      </c>
      <c r="F26" s="197" t="s">
        <v>635</v>
      </c>
      <c r="G26" s="197" t="s">
        <v>639</v>
      </c>
      <c r="H26" s="197" t="s">
        <v>661</v>
      </c>
      <c r="I26" s="197" t="s">
        <v>636</v>
      </c>
      <c r="J26" s="197" t="s">
        <v>638</v>
      </c>
      <c r="K26" s="197" t="s">
        <v>646</v>
      </c>
      <c r="L26" s="197"/>
      <c r="M26" s="197"/>
      <c r="N26" s="199" t="s">
        <v>672</v>
      </c>
      <c r="O26" s="221" t="s">
        <v>695</v>
      </c>
      <c r="P26" s="226" t="s">
        <v>725</v>
      </c>
      <c r="Q26" s="193">
        <v>0</v>
      </c>
      <c r="R26" s="191">
        <v>1</v>
      </c>
      <c r="S26" s="191">
        <v>3</v>
      </c>
      <c r="T26" s="191">
        <v>2</v>
      </c>
      <c r="U26" s="194">
        <v>1</v>
      </c>
      <c r="V26" s="193">
        <v>2</v>
      </c>
      <c r="W26" s="191">
        <v>3</v>
      </c>
      <c r="X26" s="194">
        <v>0</v>
      </c>
      <c r="Y26" s="195">
        <v>2</v>
      </c>
      <c r="Z26" s="195"/>
      <c r="AA26" s="228" t="s">
        <v>629</v>
      </c>
      <c r="AB26" s="197" t="s">
        <v>629</v>
      </c>
      <c r="AC26" s="229" t="s">
        <v>629</v>
      </c>
      <c r="AD26" s="193"/>
      <c r="AE26" s="202"/>
      <c r="AF26" s="202"/>
      <c r="AG26" s="202"/>
      <c r="AH26" s="191"/>
      <c r="AI26" s="191"/>
      <c r="AJ26" s="202"/>
      <c r="AK26" s="214"/>
      <c r="AL26" s="193"/>
      <c r="AM26" s="191"/>
      <c r="AN26" s="191"/>
      <c r="AO26" s="194"/>
      <c r="AP26" s="230" t="s">
        <v>734</v>
      </c>
      <c r="AQ26" s="216" t="s">
        <v>735</v>
      </c>
    </row>
    <row r="27" spans="1:43" x14ac:dyDescent="0.2">
      <c r="A27" s="50" t="s">
        <v>42</v>
      </c>
      <c r="B27" s="50" t="s">
        <v>43</v>
      </c>
      <c r="C27" s="156" t="s">
        <v>308</v>
      </c>
      <c r="D27" s="196">
        <v>1</v>
      </c>
      <c r="E27" s="197" t="s">
        <v>634</v>
      </c>
      <c r="F27" s="197" t="s">
        <v>635</v>
      </c>
      <c r="G27" s="191" t="s">
        <v>641</v>
      </c>
      <c r="H27" s="197" t="s">
        <v>644</v>
      </c>
      <c r="I27" s="197" t="s">
        <v>636</v>
      </c>
      <c r="J27" s="197" t="s">
        <v>638</v>
      </c>
      <c r="K27" s="191" t="s">
        <v>646</v>
      </c>
      <c r="L27" s="191"/>
      <c r="M27" s="191"/>
      <c r="N27" s="199" t="s">
        <v>705</v>
      </c>
      <c r="O27" s="221" t="s">
        <v>702</v>
      </c>
      <c r="P27" s="226" t="s">
        <v>725</v>
      </c>
      <c r="Q27" s="193">
        <v>1</v>
      </c>
      <c r="R27" s="191">
        <v>1</v>
      </c>
      <c r="S27" s="191">
        <v>3</v>
      </c>
      <c r="T27" s="191">
        <v>3</v>
      </c>
      <c r="U27" s="194">
        <v>3</v>
      </c>
      <c r="V27" s="193">
        <v>3</v>
      </c>
      <c r="W27" s="191">
        <v>3</v>
      </c>
      <c r="X27" s="194">
        <v>0</v>
      </c>
      <c r="Y27" s="195">
        <v>0</v>
      </c>
      <c r="Z27" s="195"/>
      <c r="AA27" s="193" t="s">
        <v>697</v>
      </c>
      <c r="AB27" s="191" t="s">
        <v>697</v>
      </c>
      <c r="AC27" s="194" t="s">
        <v>697</v>
      </c>
      <c r="AD27" s="193"/>
      <c r="AE27" s="202"/>
      <c r="AF27" s="202"/>
      <c r="AG27" s="202"/>
      <c r="AH27" s="202"/>
      <c r="AI27" s="202"/>
      <c r="AJ27" s="191"/>
      <c r="AK27" s="194"/>
      <c r="AL27" s="193"/>
      <c r="AM27" s="191"/>
      <c r="AN27" s="191"/>
      <c r="AO27" s="194"/>
      <c r="AP27" s="182" t="s">
        <v>703</v>
      </c>
      <c r="AQ27" s="216" t="s">
        <v>704</v>
      </c>
    </row>
    <row r="28" spans="1:43" x14ac:dyDescent="0.2">
      <c r="A28" s="50" t="s">
        <v>520</v>
      </c>
      <c r="B28" s="50" t="s">
        <v>360</v>
      </c>
      <c r="C28" s="156" t="s">
        <v>361</v>
      </c>
      <c r="D28" s="196">
        <v>1</v>
      </c>
      <c r="E28" s="197" t="s">
        <v>634</v>
      </c>
      <c r="F28" s="197" t="s">
        <v>642</v>
      </c>
      <c r="G28" s="197" t="s">
        <v>641</v>
      </c>
      <c r="H28" s="197" t="s">
        <v>644</v>
      </c>
      <c r="I28" s="197" t="s">
        <v>636</v>
      </c>
      <c r="J28" s="197" t="s">
        <v>638</v>
      </c>
      <c r="K28" s="197" t="s">
        <v>646</v>
      </c>
      <c r="L28" s="197"/>
      <c r="M28" s="197"/>
      <c r="N28" s="192" t="s">
        <v>670</v>
      </c>
      <c r="O28" s="221" t="s">
        <v>702</v>
      </c>
      <c r="P28" s="226" t="s">
        <v>725</v>
      </c>
      <c r="Q28" s="193">
        <v>0</v>
      </c>
      <c r="R28" s="191">
        <v>2</v>
      </c>
      <c r="S28" s="191">
        <v>3</v>
      </c>
      <c r="T28" s="191">
        <v>3</v>
      </c>
      <c r="U28" s="194">
        <v>1</v>
      </c>
      <c r="V28" s="193">
        <v>2</v>
      </c>
      <c r="W28" s="191">
        <v>2</v>
      </c>
      <c r="X28" s="194">
        <v>1</v>
      </c>
      <c r="Y28" s="195">
        <v>0</v>
      </c>
      <c r="Z28" s="195"/>
      <c r="AA28" s="228" t="s">
        <v>629</v>
      </c>
      <c r="AB28" s="197" t="s">
        <v>697</v>
      </c>
      <c r="AC28" s="229" t="s">
        <v>697</v>
      </c>
      <c r="AD28" s="193"/>
      <c r="AE28" s="202"/>
      <c r="AF28" s="202"/>
      <c r="AG28" s="202"/>
      <c r="AH28" s="191"/>
      <c r="AI28" s="191"/>
      <c r="AJ28" s="191"/>
      <c r="AK28" s="194"/>
      <c r="AL28" s="193"/>
      <c r="AM28" s="191"/>
      <c r="AN28" s="191"/>
      <c r="AO28" s="194"/>
      <c r="AP28" s="230" t="s">
        <v>703</v>
      </c>
      <c r="AQ28" s="216" t="s">
        <v>733</v>
      </c>
    </row>
    <row r="29" spans="1:43" x14ac:dyDescent="0.2">
      <c r="A29" s="105" t="s">
        <v>548</v>
      </c>
      <c r="B29" s="105" t="s">
        <v>466</v>
      </c>
      <c r="C29" s="164" t="s">
        <v>465</v>
      </c>
      <c r="D29" s="190">
        <v>1</v>
      </c>
      <c r="E29" s="191" t="s">
        <v>634</v>
      </c>
      <c r="F29" s="191" t="s">
        <v>642</v>
      </c>
      <c r="G29" s="191" t="s">
        <v>686</v>
      </c>
      <c r="H29" s="191" t="s">
        <v>639</v>
      </c>
      <c r="I29" s="191" t="s">
        <v>636</v>
      </c>
      <c r="J29" s="191" t="s">
        <v>640</v>
      </c>
      <c r="K29" s="191" t="s">
        <v>646</v>
      </c>
      <c r="L29" s="191"/>
      <c r="M29" s="191"/>
      <c r="N29" s="192">
        <v>8</v>
      </c>
      <c r="O29" s="220" t="s">
        <v>693</v>
      </c>
      <c r="P29" s="226" t="s">
        <v>643</v>
      </c>
      <c r="Q29" s="193">
        <v>3</v>
      </c>
      <c r="R29" s="191">
        <v>3</v>
      </c>
      <c r="S29" s="191">
        <v>3</v>
      </c>
      <c r="T29" s="191">
        <v>1</v>
      </c>
      <c r="U29" s="194">
        <v>0</v>
      </c>
      <c r="V29" s="193">
        <v>0</v>
      </c>
      <c r="W29" s="191">
        <v>3</v>
      </c>
      <c r="X29" s="194">
        <v>1</v>
      </c>
      <c r="Y29" s="195">
        <v>2</v>
      </c>
      <c r="Z29" s="195"/>
      <c r="AA29" s="193" t="s">
        <v>629</v>
      </c>
      <c r="AB29" s="191" t="s">
        <v>629</v>
      </c>
      <c r="AC29" s="194" t="s">
        <v>629</v>
      </c>
      <c r="AD29" s="193"/>
      <c r="AE29" s="202"/>
      <c r="AF29" s="202"/>
      <c r="AG29" s="202"/>
      <c r="AH29" s="202"/>
      <c r="AI29" s="191"/>
      <c r="AJ29" s="191"/>
      <c r="AK29" s="194"/>
      <c r="AL29" s="193"/>
      <c r="AM29" s="191"/>
      <c r="AN29" s="191"/>
      <c r="AO29" s="194"/>
      <c r="AP29" s="182" t="s">
        <v>710</v>
      </c>
      <c r="AQ29" s="216" t="s">
        <v>701</v>
      </c>
    </row>
    <row r="30" spans="1:43" x14ac:dyDescent="0.2">
      <c r="A30" s="50" t="s">
        <v>558</v>
      </c>
      <c r="B30" s="50" t="s">
        <v>36</v>
      </c>
      <c r="C30" s="156" t="s">
        <v>300</v>
      </c>
      <c r="D30" s="196">
        <v>1</v>
      </c>
      <c r="E30" s="197" t="s">
        <v>637</v>
      </c>
      <c r="F30" s="191" t="s">
        <v>635</v>
      </c>
      <c r="G30" s="197"/>
      <c r="H30" s="191" t="s">
        <v>639</v>
      </c>
      <c r="I30" s="191" t="s">
        <v>636</v>
      </c>
      <c r="J30" s="191" t="s">
        <v>640</v>
      </c>
      <c r="K30" s="197" t="s">
        <v>638</v>
      </c>
      <c r="L30" s="197"/>
      <c r="M30" s="197"/>
      <c r="N30" s="199" t="s">
        <v>672</v>
      </c>
      <c r="O30" s="221" t="s">
        <v>694</v>
      </c>
      <c r="P30" s="226" t="s">
        <v>725</v>
      </c>
      <c r="Q30" s="193">
        <v>1</v>
      </c>
      <c r="R30" s="191">
        <v>1</v>
      </c>
      <c r="S30" s="191">
        <v>3</v>
      </c>
      <c r="T30" s="191">
        <v>2</v>
      </c>
      <c r="U30" s="194">
        <v>1</v>
      </c>
      <c r="V30" s="193">
        <v>1</v>
      </c>
      <c r="W30" s="191">
        <v>3</v>
      </c>
      <c r="X30" s="194">
        <v>2</v>
      </c>
      <c r="Y30" s="195">
        <v>2</v>
      </c>
      <c r="Z30" s="195">
        <v>0</v>
      </c>
      <c r="AA30" s="228" t="s">
        <v>706</v>
      </c>
      <c r="AB30" s="197" t="s">
        <v>706</v>
      </c>
      <c r="AC30" s="229" t="s">
        <v>706</v>
      </c>
      <c r="AD30" s="193"/>
      <c r="AE30" s="202"/>
      <c r="AF30" s="202"/>
      <c r="AG30" s="202"/>
      <c r="AH30" s="191"/>
      <c r="AI30" s="191"/>
      <c r="AJ30" s="202"/>
      <c r="AK30" s="214"/>
      <c r="AL30" s="193"/>
      <c r="AM30" s="191"/>
      <c r="AN30" s="191"/>
      <c r="AO30" s="194"/>
      <c r="AP30" s="182"/>
      <c r="AQ30" s="216" t="s">
        <v>780</v>
      </c>
    </row>
    <row r="31" spans="1:43" x14ac:dyDescent="0.2">
      <c r="A31" s="50" t="s">
        <v>815</v>
      </c>
      <c r="B31" s="50" t="s">
        <v>7</v>
      </c>
      <c r="C31" s="156" t="s">
        <v>269</v>
      </c>
      <c r="D31" s="196">
        <v>1</v>
      </c>
      <c r="E31" s="197" t="s">
        <v>634</v>
      </c>
      <c r="F31" s="191" t="s">
        <v>642</v>
      </c>
      <c r="G31" s="197" t="s">
        <v>639</v>
      </c>
      <c r="H31" s="191" t="s">
        <v>639</v>
      </c>
      <c r="I31" s="191" t="s">
        <v>645</v>
      </c>
      <c r="J31" s="191" t="s">
        <v>640</v>
      </c>
      <c r="K31" s="197" t="s">
        <v>646</v>
      </c>
      <c r="L31" s="197"/>
      <c r="M31" s="197"/>
      <c r="N31" s="199" t="s">
        <v>683</v>
      </c>
      <c r="O31" s="221" t="s">
        <v>695</v>
      </c>
      <c r="P31" s="226" t="s">
        <v>812</v>
      </c>
      <c r="Q31" s="193">
        <v>1</v>
      </c>
      <c r="R31" s="191">
        <v>2</v>
      </c>
      <c r="S31" s="191">
        <v>3</v>
      </c>
      <c r="T31" s="191">
        <v>3</v>
      </c>
      <c r="U31" s="194">
        <v>3</v>
      </c>
      <c r="V31" s="193">
        <v>0</v>
      </c>
      <c r="W31" s="191">
        <v>2</v>
      </c>
      <c r="X31" s="194">
        <v>3</v>
      </c>
      <c r="Y31" s="191">
        <v>3</v>
      </c>
      <c r="Z31" s="191">
        <v>2</v>
      </c>
      <c r="AA31" s="228" t="s">
        <v>697</v>
      </c>
      <c r="AB31" s="197" t="s">
        <v>706</v>
      </c>
      <c r="AC31" s="229" t="s">
        <v>706</v>
      </c>
      <c r="AD31" s="193"/>
      <c r="AE31" s="191"/>
      <c r="AF31" s="202"/>
      <c r="AG31" s="202"/>
      <c r="AH31" s="202"/>
      <c r="AI31" s="202"/>
      <c r="AJ31" s="191"/>
      <c r="AK31" s="194"/>
      <c r="AL31" s="193"/>
      <c r="AM31" s="191"/>
      <c r="AN31" s="191"/>
      <c r="AO31" s="194"/>
      <c r="AP31" s="230" t="s">
        <v>747</v>
      </c>
      <c r="AQ31" s="216" t="s">
        <v>781</v>
      </c>
    </row>
    <row r="32" spans="1:43" x14ac:dyDescent="0.2">
      <c r="A32" s="105" t="s">
        <v>549</v>
      </c>
      <c r="B32" s="105" t="s">
        <v>84</v>
      </c>
      <c r="C32" s="164" t="s">
        <v>295</v>
      </c>
      <c r="D32" s="190">
        <v>1</v>
      </c>
      <c r="E32" s="197" t="s">
        <v>634</v>
      </c>
      <c r="F32" s="197" t="s">
        <v>642</v>
      </c>
      <c r="G32" s="197" t="s">
        <v>641</v>
      </c>
      <c r="H32" s="197" t="s">
        <v>660</v>
      </c>
      <c r="I32" s="197" t="s">
        <v>645</v>
      </c>
      <c r="J32" s="197" t="s">
        <v>638</v>
      </c>
      <c r="K32" s="197" t="s">
        <v>639</v>
      </c>
      <c r="L32" s="197"/>
      <c r="M32" s="197"/>
      <c r="N32" s="192" t="s">
        <v>671</v>
      </c>
      <c r="O32" s="221" t="s">
        <v>695</v>
      </c>
      <c r="P32" s="226" t="s">
        <v>720</v>
      </c>
      <c r="Q32" s="193">
        <v>0</v>
      </c>
      <c r="R32" s="191">
        <v>1</v>
      </c>
      <c r="S32" s="191">
        <v>2</v>
      </c>
      <c r="T32" s="191">
        <v>3</v>
      </c>
      <c r="U32" s="194">
        <v>3</v>
      </c>
      <c r="V32" s="193">
        <v>0</v>
      </c>
      <c r="W32" s="191">
        <v>1</v>
      </c>
      <c r="X32" s="194">
        <v>3</v>
      </c>
      <c r="Y32" s="191">
        <v>3</v>
      </c>
      <c r="Z32" s="191"/>
      <c r="AA32" s="228" t="s">
        <v>697</v>
      </c>
      <c r="AB32" s="197" t="s">
        <v>706</v>
      </c>
      <c r="AC32" s="229" t="s">
        <v>697</v>
      </c>
      <c r="AD32" s="193"/>
      <c r="AE32" s="191"/>
      <c r="AF32" s="202"/>
      <c r="AG32" s="202"/>
      <c r="AH32" s="202"/>
      <c r="AI32" s="202"/>
      <c r="AJ32" s="202"/>
      <c r="AK32" s="214"/>
      <c r="AL32" s="193"/>
      <c r="AM32" s="191"/>
      <c r="AN32" s="191"/>
      <c r="AO32" s="194"/>
      <c r="AP32" s="230" t="s">
        <v>703</v>
      </c>
      <c r="AQ32" s="216" t="s">
        <v>736</v>
      </c>
    </row>
    <row r="33" spans="1:43" x14ac:dyDescent="0.2">
      <c r="A33" s="50" t="s">
        <v>445</v>
      </c>
      <c r="B33" s="50" t="s">
        <v>446</v>
      </c>
      <c r="C33" s="156" t="s">
        <v>447</v>
      </c>
      <c r="D33" s="196">
        <v>1</v>
      </c>
      <c r="E33" s="197" t="s">
        <v>634</v>
      </c>
      <c r="F33" s="197" t="s">
        <v>642</v>
      </c>
      <c r="G33" s="197" t="s">
        <v>639</v>
      </c>
      <c r="H33" s="197" t="s">
        <v>660</v>
      </c>
      <c r="I33" s="197" t="s">
        <v>636</v>
      </c>
      <c r="J33" s="197" t="s">
        <v>638</v>
      </c>
      <c r="K33" s="197" t="s">
        <v>638</v>
      </c>
      <c r="L33" s="197"/>
      <c r="M33" s="197"/>
      <c r="N33" s="199" t="s">
        <v>672</v>
      </c>
      <c r="O33" s="221" t="s">
        <v>695</v>
      </c>
      <c r="P33" s="226" t="s">
        <v>725</v>
      </c>
      <c r="Q33" s="193">
        <v>0</v>
      </c>
      <c r="R33" s="191">
        <v>1</v>
      </c>
      <c r="S33" s="191">
        <v>3</v>
      </c>
      <c r="T33" s="191">
        <v>3</v>
      </c>
      <c r="U33" s="194">
        <v>3</v>
      </c>
      <c r="V33" s="193">
        <v>2</v>
      </c>
      <c r="W33" s="191">
        <v>3</v>
      </c>
      <c r="X33" s="194">
        <v>2</v>
      </c>
      <c r="Y33" s="195">
        <v>3</v>
      </c>
      <c r="Z33" s="195">
        <v>3</v>
      </c>
      <c r="AA33" s="228" t="s">
        <v>706</v>
      </c>
      <c r="AB33" s="197" t="s">
        <v>706</v>
      </c>
      <c r="AC33" s="229" t="s">
        <v>697</v>
      </c>
      <c r="AD33" s="217"/>
      <c r="AE33" s="202"/>
      <c r="AF33" s="202"/>
      <c r="AG33" s="202"/>
      <c r="AH33" s="202"/>
      <c r="AI33" s="202"/>
      <c r="AJ33" s="202"/>
      <c r="AK33" s="214"/>
      <c r="AL33" s="193"/>
      <c r="AM33" s="191"/>
      <c r="AN33" s="191"/>
      <c r="AO33" s="194"/>
      <c r="AP33" s="230" t="s">
        <v>763</v>
      </c>
      <c r="AQ33" s="175"/>
    </row>
    <row r="34" spans="1:43" x14ac:dyDescent="0.2">
      <c r="A34" s="50" t="s">
        <v>511</v>
      </c>
      <c r="B34" s="50" t="s">
        <v>418</v>
      </c>
      <c r="C34" s="156" t="s">
        <v>419</v>
      </c>
      <c r="D34" s="196">
        <v>1</v>
      </c>
      <c r="E34" s="197" t="s">
        <v>634</v>
      </c>
      <c r="F34" s="197" t="s">
        <v>642</v>
      </c>
      <c r="G34" s="197" t="s">
        <v>638</v>
      </c>
      <c r="H34" s="197" t="s">
        <v>660</v>
      </c>
      <c r="I34" s="197" t="s">
        <v>636</v>
      </c>
      <c r="J34" s="197" t="s">
        <v>640</v>
      </c>
      <c r="K34" s="197" t="s">
        <v>639</v>
      </c>
      <c r="L34" s="197"/>
      <c r="M34" s="197"/>
      <c r="N34" s="192" t="s">
        <v>663</v>
      </c>
      <c r="O34" s="221" t="s">
        <v>695</v>
      </c>
      <c r="P34" s="226" t="s">
        <v>725</v>
      </c>
      <c r="Q34" s="193">
        <v>3</v>
      </c>
      <c r="R34" s="191">
        <v>3</v>
      </c>
      <c r="S34" s="191">
        <v>2</v>
      </c>
      <c r="T34" s="191">
        <v>1</v>
      </c>
      <c r="U34" s="194">
        <v>1</v>
      </c>
      <c r="V34" s="193">
        <v>1</v>
      </c>
      <c r="W34" s="191">
        <v>3</v>
      </c>
      <c r="X34" s="194">
        <v>2</v>
      </c>
      <c r="Y34" s="195">
        <v>1</v>
      </c>
      <c r="Z34" s="195"/>
      <c r="AA34" s="228" t="s">
        <v>697</v>
      </c>
      <c r="AB34" s="197" t="s">
        <v>697</v>
      </c>
      <c r="AC34" s="229" t="s">
        <v>697</v>
      </c>
      <c r="AD34" s="217"/>
      <c r="AE34" s="202"/>
      <c r="AF34" s="202"/>
      <c r="AG34" s="202"/>
      <c r="AH34" s="191"/>
      <c r="AI34" s="191"/>
      <c r="AJ34" s="191"/>
      <c r="AK34" s="194"/>
      <c r="AL34" s="193"/>
      <c r="AM34" s="191"/>
      <c r="AN34" s="191"/>
      <c r="AO34" s="194"/>
      <c r="AP34" s="230" t="s">
        <v>745</v>
      </c>
      <c r="AQ34" s="216" t="s">
        <v>746</v>
      </c>
    </row>
    <row r="35" spans="1:43" x14ac:dyDescent="0.2">
      <c r="A35" s="50" t="s">
        <v>521</v>
      </c>
      <c r="B35" s="50" t="s">
        <v>455</v>
      </c>
      <c r="C35" s="156" t="s">
        <v>454</v>
      </c>
      <c r="D35" s="196">
        <v>1</v>
      </c>
      <c r="E35" s="197" t="s">
        <v>634</v>
      </c>
      <c r="F35" s="197" t="s">
        <v>642</v>
      </c>
      <c r="G35" s="197" t="s">
        <v>638</v>
      </c>
      <c r="H35" s="197" t="s">
        <v>639</v>
      </c>
      <c r="I35" s="197" t="s">
        <v>636</v>
      </c>
      <c r="J35" s="197" t="s">
        <v>640</v>
      </c>
      <c r="K35" s="197" t="s">
        <v>639</v>
      </c>
      <c r="L35" s="197"/>
      <c r="M35" s="197"/>
      <c r="N35" s="199" t="s">
        <v>679</v>
      </c>
      <c r="O35" s="221" t="s">
        <v>695</v>
      </c>
      <c r="P35" s="226" t="s">
        <v>725</v>
      </c>
      <c r="Q35" s="193">
        <v>2</v>
      </c>
      <c r="R35" s="191">
        <v>3</v>
      </c>
      <c r="S35" s="191">
        <v>3</v>
      </c>
      <c r="T35" s="191">
        <v>3</v>
      </c>
      <c r="U35" s="194">
        <v>1</v>
      </c>
      <c r="V35" s="193">
        <v>1</v>
      </c>
      <c r="W35" s="191">
        <v>3</v>
      </c>
      <c r="X35" s="194">
        <v>2</v>
      </c>
      <c r="Y35" s="195">
        <v>1</v>
      </c>
      <c r="Z35" s="195"/>
      <c r="AA35" s="228" t="s">
        <v>697</v>
      </c>
      <c r="AB35" s="197" t="s">
        <v>697</v>
      </c>
      <c r="AC35" s="229" t="s">
        <v>697</v>
      </c>
      <c r="AD35" s="217"/>
      <c r="AE35" s="202"/>
      <c r="AF35" s="202"/>
      <c r="AG35" s="202"/>
      <c r="AH35" s="191"/>
      <c r="AI35" s="191"/>
      <c r="AJ35" s="191"/>
      <c r="AK35" s="194"/>
      <c r="AL35" s="193"/>
      <c r="AM35" s="191"/>
      <c r="AN35" s="191"/>
      <c r="AO35" s="194"/>
      <c r="AP35" s="230" t="s">
        <v>738</v>
      </c>
      <c r="AQ35" s="216" t="s">
        <v>739</v>
      </c>
    </row>
    <row r="36" spans="1:43" x14ac:dyDescent="0.2">
      <c r="A36" s="50" t="s">
        <v>220</v>
      </c>
      <c r="B36" s="50" t="s">
        <v>65</v>
      </c>
      <c r="C36" s="156" t="s">
        <v>332</v>
      </c>
      <c r="D36" s="196">
        <v>1</v>
      </c>
      <c r="E36" s="197" t="s">
        <v>634</v>
      </c>
      <c r="F36" s="191" t="s">
        <v>635</v>
      </c>
      <c r="G36" s="197" t="s">
        <v>639</v>
      </c>
      <c r="H36" s="191" t="s">
        <v>639</v>
      </c>
      <c r="I36" s="191" t="s">
        <v>636</v>
      </c>
      <c r="J36" s="191" t="s">
        <v>640</v>
      </c>
      <c r="K36" s="197" t="s">
        <v>639</v>
      </c>
      <c r="L36" s="197"/>
      <c r="M36" s="197"/>
      <c r="N36" s="192" t="s">
        <v>674</v>
      </c>
      <c r="O36" s="221" t="s">
        <v>695</v>
      </c>
      <c r="P36" s="226" t="s">
        <v>725</v>
      </c>
      <c r="Q36" s="193">
        <v>0</v>
      </c>
      <c r="R36" s="191">
        <v>2</v>
      </c>
      <c r="S36" s="191">
        <v>3</v>
      </c>
      <c r="T36" s="191">
        <v>3</v>
      </c>
      <c r="U36" s="194">
        <v>2</v>
      </c>
      <c r="V36" s="193">
        <v>2</v>
      </c>
      <c r="W36" s="191">
        <v>3</v>
      </c>
      <c r="X36" s="194">
        <v>1</v>
      </c>
      <c r="Y36" s="195">
        <v>1</v>
      </c>
      <c r="Z36" s="195">
        <v>2</v>
      </c>
      <c r="AA36" s="228" t="s">
        <v>629</v>
      </c>
      <c r="AB36" s="197" t="s">
        <v>629</v>
      </c>
      <c r="AC36" s="229" t="s">
        <v>629</v>
      </c>
      <c r="AD36" s="193"/>
      <c r="AE36" s="202"/>
      <c r="AF36" s="202"/>
      <c r="AG36" s="202"/>
      <c r="AH36" s="202"/>
      <c r="AI36" s="191"/>
      <c r="AJ36" s="191"/>
      <c r="AK36" s="194"/>
      <c r="AL36" s="193"/>
      <c r="AM36" s="191"/>
      <c r="AN36" s="191"/>
      <c r="AO36" s="194"/>
      <c r="AP36" s="230" t="s">
        <v>767</v>
      </c>
      <c r="AQ36" s="216" t="s">
        <v>768</v>
      </c>
    </row>
    <row r="37" spans="1:43" x14ac:dyDescent="0.2">
      <c r="A37" s="139" t="s">
        <v>596</v>
      </c>
      <c r="C37" s="156" t="s">
        <v>401</v>
      </c>
      <c r="D37" s="200">
        <v>1</v>
      </c>
      <c r="E37" s="197" t="s">
        <v>637</v>
      </c>
      <c r="F37" s="191" t="s">
        <v>635</v>
      </c>
      <c r="G37" s="197"/>
      <c r="H37" s="191" t="s">
        <v>644</v>
      </c>
      <c r="I37" s="191" t="s">
        <v>636</v>
      </c>
      <c r="J37" s="191" t="s">
        <v>637</v>
      </c>
      <c r="K37" s="197" t="s">
        <v>638</v>
      </c>
      <c r="L37" s="197"/>
      <c r="M37" s="197"/>
      <c r="N37" s="192" t="s">
        <v>672</v>
      </c>
      <c r="O37" s="221" t="s">
        <v>692</v>
      </c>
      <c r="P37" s="226" t="s">
        <v>725</v>
      </c>
      <c r="Q37" s="193">
        <v>1</v>
      </c>
      <c r="R37" s="191">
        <v>2</v>
      </c>
      <c r="S37" s="191">
        <v>3</v>
      </c>
      <c r="T37" s="191">
        <v>3</v>
      </c>
      <c r="U37" s="194">
        <v>1</v>
      </c>
      <c r="V37" s="193">
        <v>1</v>
      </c>
      <c r="W37" s="191">
        <v>3</v>
      </c>
      <c r="X37" s="194">
        <v>1</v>
      </c>
      <c r="Y37" s="195">
        <v>1</v>
      </c>
      <c r="Z37" s="195">
        <v>0</v>
      </c>
      <c r="AA37" s="228" t="s">
        <v>706</v>
      </c>
      <c r="AB37" s="197" t="s">
        <v>706</v>
      </c>
      <c r="AC37" s="229" t="s">
        <v>706</v>
      </c>
      <c r="AD37" s="193"/>
      <c r="AE37" s="202"/>
      <c r="AF37" s="202"/>
      <c r="AG37" s="202"/>
      <c r="AH37" s="191"/>
      <c r="AI37" s="191"/>
      <c r="AJ37" s="202"/>
      <c r="AK37" s="214"/>
      <c r="AL37" s="193"/>
      <c r="AM37" s="191"/>
      <c r="AN37" s="191"/>
      <c r="AO37" s="194"/>
      <c r="AP37" s="182"/>
      <c r="AQ37" s="175"/>
    </row>
    <row r="38" spans="1:43" x14ac:dyDescent="0.2">
      <c r="A38" s="50" t="s">
        <v>519</v>
      </c>
      <c r="B38" s="50" t="s">
        <v>452</v>
      </c>
      <c r="C38" s="156" t="s">
        <v>453</v>
      </c>
      <c r="D38" s="196">
        <v>1</v>
      </c>
      <c r="E38" s="197" t="s">
        <v>634</v>
      </c>
      <c r="F38" s="191" t="s">
        <v>642</v>
      </c>
      <c r="G38" s="197" t="s">
        <v>641</v>
      </c>
      <c r="H38" s="191" t="s">
        <v>661</v>
      </c>
      <c r="I38" s="191" t="s">
        <v>636</v>
      </c>
      <c r="J38" s="191" t="s">
        <v>640</v>
      </c>
      <c r="K38" s="197" t="s">
        <v>646</v>
      </c>
      <c r="L38" s="197"/>
      <c r="M38" s="197"/>
      <c r="N38" s="192" t="s">
        <v>681</v>
      </c>
      <c r="O38" s="221" t="s">
        <v>722</v>
      </c>
      <c r="P38" s="226" t="s">
        <v>725</v>
      </c>
      <c r="Q38" s="193">
        <v>0</v>
      </c>
      <c r="R38" s="191">
        <v>2</v>
      </c>
      <c r="S38" s="191">
        <v>3</v>
      </c>
      <c r="T38" s="191">
        <v>3</v>
      </c>
      <c r="U38" s="194">
        <v>1</v>
      </c>
      <c r="V38" s="193">
        <v>0</v>
      </c>
      <c r="W38" s="191">
        <v>3</v>
      </c>
      <c r="X38" s="194">
        <v>1</v>
      </c>
      <c r="Y38" s="195">
        <v>1</v>
      </c>
      <c r="Z38" s="195">
        <v>1</v>
      </c>
      <c r="AA38" s="228" t="s">
        <v>629</v>
      </c>
      <c r="AB38" s="197" t="s">
        <v>629</v>
      </c>
      <c r="AC38" s="229" t="s">
        <v>697</v>
      </c>
      <c r="AD38" s="193"/>
      <c r="AE38" s="202"/>
      <c r="AF38" s="202"/>
      <c r="AG38" s="202"/>
      <c r="AH38" s="202"/>
      <c r="AI38" s="202"/>
      <c r="AJ38" s="202"/>
      <c r="AK38" s="194"/>
      <c r="AL38" s="193"/>
      <c r="AM38" s="191"/>
      <c r="AN38" s="191"/>
      <c r="AO38" s="194"/>
      <c r="AP38" s="230" t="s">
        <v>758</v>
      </c>
      <c r="AQ38" s="216" t="s">
        <v>778</v>
      </c>
    </row>
    <row r="39" spans="1:43" x14ac:dyDescent="0.2">
      <c r="A39" s="50" t="s">
        <v>613</v>
      </c>
      <c r="B39" s="50" t="s">
        <v>458</v>
      </c>
      <c r="C39" s="156" t="s">
        <v>284</v>
      </c>
      <c r="D39" s="196">
        <v>1</v>
      </c>
      <c r="E39" s="197" t="s">
        <v>634</v>
      </c>
      <c r="F39" s="197" t="s">
        <v>635</v>
      </c>
      <c r="G39" s="191" t="s">
        <v>641</v>
      </c>
      <c r="H39" s="197" t="s">
        <v>639</v>
      </c>
      <c r="I39" s="197" t="s">
        <v>636</v>
      </c>
      <c r="J39" s="197" t="s">
        <v>640</v>
      </c>
      <c r="K39" s="191" t="s">
        <v>646</v>
      </c>
      <c r="L39" s="191"/>
      <c r="M39" s="191"/>
      <c r="N39" s="199" t="s">
        <v>707</v>
      </c>
      <c r="O39" s="221" t="s">
        <v>708</v>
      </c>
      <c r="P39" s="226" t="s">
        <v>725</v>
      </c>
      <c r="Q39" s="193">
        <v>1</v>
      </c>
      <c r="R39" s="191">
        <v>3</v>
      </c>
      <c r="S39" s="191">
        <v>3</v>
      </c>
      <c r="T39" s="191">
        <v>3</v>
      </c>
      <c r="U39" s="194">
        <v>1</v>
      </c>
      <c r="V39" s="193">
        <v>0</v>
      </c>
      <c r="W39" s="191">
        <v>3</v>
      </c>
      <c r="X39" s="194">
        <v>2</v>
      </c>
      <c r="Y39" s="195">
        <v>1</v>
      </c>
      <c r="Z39" s="195"/>
      <c r="AA39" s="193" t="s">
        <v>697</v>
      </c>
      <c r="AB39" s="191" t="s">
        <v>706</v>
      </c>
      <c r="AC39" s="194" t="s">
        <v>697</v>
      </c>
      <c r="AD39" s="217"/>
      <c r="AE39" s="202"/>
      <c r="AF39" s="202"/>
      <c r="AG39" s="202"/>
      <c r="AH39" s="191"/>
      <c r="AI39" s="191"/>
      <c r="AJ39" s="202"/>
      <c r="AK39" s="214"/>
      <c r="AL39" s="193"/>
      <c r="AM39" s="191"/>
      <c r="AN39" s="191"/>
      <c r="AO39" s="194"/>
      <c r="AP39" s="182" t="s">
        <v>711</v>
      </c>
      <c r="AQ39" s="216" t="s">
        <v>709</v>
      </c>
    </row>
    <row r="40" spans="1:43" x14ac:dyDescent="0.2">
      <c r="A40" s="50" t="s">
        <v>550</v>
      </c>
      <c r="B40" s="50" t="s">
        <v>468</v>
      </c>
      <c r="C40" s="164" t="s">
        <v>467</v>
      </c>
      <c r="D40" s="196">
        <v>1</v>
      </c>
      <c r="E40" s="197" t="s">
        <v>634</v>
      </c>
      <c r="F40" s="191" t="s">
        <v>635</v>
      </c>
      <c r="G40" s="197" t="s">
        <v>641</v>
      </c>
      <c r="H40" s="191" t="s">
        <v>661</v>
      </c>
      <c r="I40" s="191" t="s">
        <v>636</v>
      </c>
      <c r="J40" s="191" t="s">
        <v>638</v>
      </c>
      <c r="K40" s="197" t="s">
        <v>646</v>
      </c>
      <c r="L40" s="197"/>
      <c r="M40" s="197"/>
      <c r="N40" s="192" t="s">
        <v>254</v>
      </c>
      <c r="O40" s="221" t="s">
        <v>722</v>
      </c>
      <c r="P40" s="226" t="s">
        <v>725</v>
      </c>
      <c r="Q40" s="193">
        <v>0</v>
      </c>
      <c r="R40" s="191">
        <v>1</v>
      </c>
      <c r="S40" s="191">
        <v>3</v>
      </c>
      <c r="T40" s="191">
        <v>3</v>
      </c>
      <c r="U40" s="194">
        <v>2</v>
      </c>
      <c r="V40" s="193">
        <v>1</v>
      </c>
      <c r="W40" s="191">
        <v>3</v>
      </c>
      <c r="X40" s="194">
        <v>1</v>
      </c>
      <c r="Y40" s="195">
        <v>2</v>
      </c>
      <c r="Z40" s="195">
        <v>3</v>
      </c>
      <c r="AA40" s="228" t="s">
        <v>629</v>
      </c>
      <c r="AB40" s="197" t="s">
        <v>697</v>
      </c>
      <c r="AC40" s="229" t="s">
        <v>697</v>
      </c>
      <c r="AD40" s="193"/>
      <c r="AE40" s="202"/>
      <c r="AF40" s="202"/>
      <c r="AG40" s="202"/>
      <c r="AH40" s="202"/>
      <c r="AI40" s="202"/>
      <c r="AJ40" s="202"/>
      <c r="AK40" s="194"/>
      <c r="AL40" s="193"/>
      <c r="AM40" s="191"/>
      <c r="AN40" s="191"/>
      <c r="AO40" s="194"/>
      <c r="AP40" s="230" t="s">
        <v>785</v>
      </c>
      <c r="AQ40" s="216" t="s">
        <v>786</v>
      </c>
    </row>
    <row r="41" spans="1:43" x14ac:dyDescent="0.2">
      <c r="A41" s="50" t="s">
        <v>562</v>
      </c>
      <c r="B41" s="50" t="s">
        <v>347</v>
      </c>
      <c r="C41" s="156" t="s">
        <v>348</v>
      </c>
      <c r="D41" s="196">
        <v>1</v>
      </c>
      <c r="E41" s="197" t="s">
        <v>634</v>
      </c>
      <c r="F41" s="197" t="s">
        <v>635</v>
      </c>
      <c r="G41" s="197" t="s">
        <v>641</v>
      </c>
      <c r="H41" s="197" t="s">
        <v>639</v>
      </c>
      <c r="I41" s="197" t="s">
        <v>636</v>
      </c>
      <c r="J41" s="197" t="s">
        <v>638</v>
      </c>
      <c r="K41" s="197" t="s">
        <v>646</v>
      </c>
      <c r="L41" s="197"/>
      <c r="M41" s="197"/>
      <c r="N41" s="192" t="s">
        <v>663</v>
      </c>
      <c r="O41" s="221" t="s">
        <v>695</v>
      </c>
      <c r="P41" s="226" t="s">
        <v>725</v>
      </c>
      <c r="Q41" s="193">
        <v>0</v>
      </c>
      <c r="R41" s="191">
        <v>2</v>
      </c>
      <c r="S41" s="191">
        <v>3</v>
      </c>
      <c r="T41" s="191">
        <v>3</v>
      </c>
      <c r="U41" s="194">
        <v>1</v>
      </c>
      <c r="V41" s="193">
        <v>0</v>
      </c>
      <c r="W41" s="191">
        <v>2</v>
      </c>
      <c r="X41" s="194">
        <v>3</v>
      </c>
      <c r="Y41" s="195">
        <v>3</v>
      </c>
      <c r="Z41" s="195"/>
      <c r="AA41" s="228" t="s">
        <v>629</v>
      </c>
      <c r="AB41" s="197" t="s">
        <v>697</v>
      </c>
      <c r="AC41" s="229" t="s">
        <v>697</v>
      </c>
      <c r="AD41" s="193"/>
      <c r="AE41" s="202"/>
      <c r="AF41" s="202"/>
      <c r="AG41" s="202"/>
      <c r="AH41" s="202"/>
      <c r="AI41" s="202"/>
      <c r="AJ41" s="202"/>
      <c r="AK41" s="194"/>
      <c r="AL41" s="193"/>
      <c r="AM41" s="191"/>
      <c r="AN41" s="191"/>
      <c r="AO41" s="194"/>
      <c r="AP41" s="182"/>
      <c r="AQ41" s="175"/>
    </row>
    <row r="42" spans="1:43" x14ac:dyDescent="0.2">
      <c r="A42" s="50" t="s">
        <v>569</v>
      </c>
      <c r="B42" s="50" t="s">
        <v>474</v>
      </c>
      <c r="C42" s="156" t="s">
        <v>473</v>
      </c>
      <c r="D42" s="196">
        <v>1</v>
      </c>
      <c r="E42" s="197" t="s">
        <v>634</v>
      </c>
      <c r="F42" s="191" t="s">
        <v>635</v>
      </c>
      <c r="G42" s="197" t="s">
        <v>641</v>
      </c>
      <c r="H42" s="191" t="s">
        <v>661</v>
      </c>
      <c r="I42" s="191" t="s">
        <v>636</v>
      </c>
      <c r="J42" s="191" t="s">
        <v>638</v>
      </c>
      <c r="K42" s="197" t="s">
        <v>646</v>
      </c>
      <c r="L42" s="197"/>
      <c r="M42" s="197"/>
      <c r="N42" s="199" t="s">
        <v>663</v>
      </c>
      <c r="O42" s="221" t="s">
        <v>722</v>
      </c>
      <c r="P42" s="226" t="s">
        <v>725</v>
      </c>
      <c r="Q42" s="193">
        <v>1</v>
      </c>
      <c r="R42" s="191">
        <v>2</v>
      </c>
      <c r="S42" s="191">
        <v>3</v>
      </c>
      <c r="T42" s="191">
        <v>3</v>
      </c>
      <c r="U42" s="194">
        <v>0</v>
      </c>
      <c r="V42" s="193">
        <v>1</v>
      </c>
      <c r="W42" s="191">
        <v>3</v>
      </c>
      <c r="X42" s="194">
        <v>2</v>
      </c>
      <c r="Y42" s="195">
        <v>2</v>
      </c>
      <c r="Z42" s="195">
        <v>3</v>
      </c>
      <c r="AA42" s="228" t="s">
        <v>629</v>
      </c>
      <c r="AB42" s="197" t="s">
        <v>697</v>
      </c>
      <c r="AC42" s="229" t="s">
        <v>697</v>
      </c>
      <c r="AD42" s="193"/>
      <c r="AE42" s="202"/>
      <c r="AF42" s="202"/>
      <c r="AG42" s="202"/>
      <c r="AH42" s="202"/>
      <c r="AI42" s="202"/>
      <c r="AJ42" s="202"/>
      <c r="AK42" s="194"/>
      <c r="AL42" s="193"/>
      <c r="AM42" s="191"/>
      <c r="AN42" s="191"/>
      <c r="AO42" s="194"/>
      <c r="AP42" s="230" t="s">
        <v>785</v>
      </c>
      <c r="AQ42" s="216" t="s">
        <v>787</v>
      </c>
    </row>
    <row r="43" spans="1:43" x14ac:dyDescent="0.2">
      <c r="A43" s="50" t="s">
        <v>584</v>
      </c>
      <c r="B43" s="50" t="s">
        <v>477</v>
      </c>
      <c r="C43" s="156" t="s">
        <v>478</v>
      </c>
      <c r="D43" s="196">
        <v>1</v>
      </c>
      <c r="E43" s="197" t="s">
        <v>634</v>
      </c>
      <c r="F43" s="197" t="s">
        <v>635</v>
      </c>
      <c r="G43" s="191" t="s">
        <v>641</v>
      </c>
      <c r="H43" s="197" t="s">
        <v>660</v>
      </c>
      <c r="I43" s="197" t="s">
        <v>636</v>
      </c>
      <c r="J43" s="197" t="s">
        <v>640</v>
      </c>
      <c r="K43" s="191" t="s">
        <v>646</v>
      </c>
      <c r="L43" s="191"/>
      <c r="M43" s="191"/>
      <c r="N43" s="199" t="s">
        <v>662</v>
      </c>
      <c r="O43" s="221" t="s">
        <v>708</v>
      </c>
      <c r="P43" s="226" t="s">
        <v>725</v>
      </c>
      <c r="Q43" s="193">
        <v>2</v>
      </c>
      <c r="R43" s="191">
        <v>3</v>
      </c>
      <c r="S43" s="191">
        <v>3</v>
      </c>
      <c r="T43" s="191">
        <v>2</v>
      </c>
      <c r="U43" s="194">
        <v>0</v>
      </c>
      <c r="V43" s="193">
        <v>1</v>
      </c>
      <c r="W43" s="191">
        <v>3</v>
      </c>
      <c r="X43" s="194">
        <v>3</v>
      </c>
      <c r="Y43" s="195">
        <v>2</v>
      </c>
      <c r="Z43" s="195"/>
      <c r="AA43" s="193" t="s">
        <v>697</v>
      </c>
      <c r="AB43" s="191" t="s">
        <v>697</v>
      </c>
      <c r="AC43" s="194" t="s">
        <v>697</v>
      </c>
      <c r="AD43" s="217"/>
      <c r="AE43" s="202"/>
      <c r="AF43" s="202"/>
      <c r="AG43" s="202"/>
      <c r="AH43" s="191"/>
      <c r="AI43" s="191"/>
      <c r="AJ43" s="202"/>
      <c r="AK43" s="214"/>
      <c r="AL43" s="193"/>
      <c r="AM43" s="191"/>
      <c r="AN43" s="191"/>
      <c r="AO43" s="194"/>
      <c r="AP43" s="182" t="s">
        <v>711</v>
      </c>
      <c r="AQ43" s="216" t="s">
        <v>712</v>
      </c>
    </row>
    <row r="44" spans="1:43" x14ac:dyDescent="0.2">
      <c r="A44" s="50" t="s">
        <v>588</v>
      </c>
      <c r="B44" s="50" t="s">
        <v>480</v>
      </c>
      <c r="C44" s="156" t="s">
        <v>479</v>
      </c>
      <c r="D44" s="196">
        <v>1</v>
      </c>
      <c r="E44" s="197" t="s">
        <v>634</v>
      </c>
      <c r="F44" s="191" t="s">
        <v>642</v>
      </c>
      <c r="G44" s="197" t="s">
        <v>639</v>
      </c>
      <c r="H44" s="191" t="s">
        <v>639</v>
      </c>
      <c r="I44" s="191" t="s">
        <v>636</v>
      </c>
      <c r="J44" s="191" t="s">
        <v>640</v>
      </c>
      <c r="K44" s="197" t="s">
        <v>646</v>
      </c>
      <c r="L44" s="197"/>
      <c r="M44" s="197"/>
      <c r="N44" s="192" t="s">
        <v>663</v>
      </c>
      <c r="O44" s="221" t="s">
        <v>695</v>
      </c>
      <c r="P44" s="226" t="s">
        <v>725</v>
      </c>
      <c r="Q44" s="193">
        <v>0</v>
      </c>
      <c r="R44" s="191">
        <v>2</v>
      </c>
      <c r="S44" s="191">
        <v>3</v>
      </c>
      <c r="T44" s="191">
        <v>2</v>
      </c>
      <c r="U44" s="194">
        <v>0</v>
      </c>
      <c r="V44" s="193">
        <v>2</v>
      </c>
      <c r="W44" s="191">
        <v>3</v>
      </c>
      <c r="X44" s="194">
        <v>2</v>
      </c>
      <c r="Y44" s="195">
        <v>3</v>
      </c>
      <c r="Z44" s="195"/>
      <c r="AA44" s="228" t="s">
        <v>629</v>
      </c>
      <c r="AB44" s="197" t="s">
        <v>629</v>
      </c>
      <c r="AC44" s="229" t="s">
        <v>629</v>
      </c>
      <c r="AD44" s="217"/>
      <c r="AE44" s="202"/>
      <c r="AF44" s="202"/>
      <c r="AG44" s="202"/>
      <c r="AH44" s="191"/>
      <c r="AI44" s="191"/>
      <c r="AJ44" s="191"/>
      <c r="AK44" s="194"/>
      <c r="AL44" s="193"/>
      <c r="AM44" s="191"/>
      <c r="AN44" s="191"/>
      <c r="AO44" s="194"/>
      <c r="AP44" s="230" t="s">
        <v>734</v>
      </c>
      <c r="AQ44" s="216" t="s">
        <v>748</v>
      </c>
    </row>
    <row r="45" spans="1:43" x14ac:dyDescent="0.2">
      <c r="A45" s="50" t="s">
        <v>592</v>
      </c>
      <c r="B45" s="50" t="s">
        <v>58</v>
      </c>
      <c r="C45" s="156" t="s">
        <v>326</v>
      </c>
      <c r="D45" s="196">
        <v>1</v>
      </c>
      <c r="E45" s="197" t="s">
        <v>634</v>
      </c>
      <c r="F45" s="191" t="s">
        <v>642</v>
      </c>
      <c r="G45" s="197" t="s">
        <v>641</v>
      </c>
      <c r="H45" s="191" t="s">
        <v>639</v>
      </c>
      <c r="I45" s="191" t="s">
        <v>636</v>
      </c>
      <c r="J45" s="191" t="s">
        <v>640</v>
      </c>
      <c r="K45" s="197" t="s">
        <v>646</v>
      </c>
      <c r="L45" s="197"/>
      <c r="M45" s="197"/>
      <c r="N45" s="192" t="s">
        <v>673</v>
      </c>
      <c r="O45" s="221" t="s">
        <v>695</v>
      </c>
      <c r="P45" s="226" t="s">
        <v>725</v>
      </c>
      <c r="Q45" s="193">
        <v>2</v>
      </c>
      <c r="R45" s="191">
        <v>3</v>
      </c>
      <c r="S45" s="191">
        <v>3</v>
      </c>
      <c r="T45" s="191">
        <v>2</v>
      </c>
      <c r="U45" s="194">
        <v>1</v>
      </c>
      <c r="V45" s="193">
        <v>0</v>
      </c>
      <c r="W45" s="191">
        <v>3</v>
      </c>
      <c r="X45" s="194">
        <v>1</v>
      </c>
      <c r="Y45" s="195">
        <v>1</v>
      </c>
      <c r="Z45" s="195"/>
      <c r="AA45" s="228" t="s">
        <v>697</v>
      </c>
      <c r="AB45" s="197" t="s">
        <v>697</v>
      </c>
      <c r="AC45" s="229" t="s">
        <v>697</v>
      </c>
      <c r="AD45" s="193"/>
      <c r="AE45" s="202"/>
      <c r="AF45" s="202"/>
      <c r="AG45" s="202"/>
      <c r="AH45" s="202"/>
      <c r="AI45" s="202"/>
      <c r="AJ45" s="191"/>
      <c r="AK45" s="194"/>
      <c r="AL45" s="193"/>
      <c r="AM45" s="191"/>
      <c r="AN45" s="191"/>
      <c r="AO45" s="194"/>
      <c r="AP45" s="230" t="s">
        <v>749</v>
      </c>
      <c r="AQ45" s="175"/>
    </row>
    <row r="46" spans="1:43" x14ac:dyDescent="0.2">
      <c r="A46" s="50" t="s">
        <v>598</v>
      </c>
      <c r="B46" s="50" t="s">
        <v>483</v>
      </c>
      <c r="C46" s="156" t="s">
        <v>676</v>
      </c>
      <c r="D46" s="196">
        <v>1</v>
      </c>
      <c r="E46" s="197" t="s">
        <v>634</v>
      </c>
      <c r="F46" s="197" t="s">
        <v>642</v>
      </c>
      <c r="G46" s="197" t="s">
        <v>641</v>
      </c>
      <c r="H46" s="197" t="s">
        <v>660</v>
      </c>
      <c r="I46" s="197" t="s">
        <v>636</v>
      </c>
      <c r="J46" s="197" t="s">
        <v>638</v>
      </c>
      <c r="K46" s="197" t="s">
        <v>646</v>
      </c>
      <c r="L46" s="197"/>
      <c r="M46" s="197"/>
      <c r="N46" s="192" t="s">
        <v>677</v>
      </c>
      <c r="O46" s="221" t="s">
        <v>708</v>
      </c>
      <c r="P46" s="226" t="s">
        <v>725</v>
      </c>
      <c r="Q46" s="193">
        <v>0</v>
      </c>
      <c r="R46" s="191">
        <v>1</v>
      </c>
      <c r="S46" s="191">
        <v>3</v>
      </c>
      <c r="T46" s="191">
        <v>3</v>
      </c>
      <c r="U46" s="194">
        <v>2</v>
      </c>
      <c r="V46" s="193">
        <v>0</v>
      </c>
      <c r="W46" s="191">
        <v>3</v>
      </c>
      <c r="X46" s="194">
        <v>2</v>
      </c>
      <c r="Y46" s="195">
        <v>2</v>
      </c>
      <c r="Z46" s="195"/>
      <c r="AA46" s="228" t="s">
        <v>697</v>
      </c>
      <c r="AB46" s="197" t="s">
        <v>697</v>
      </c>
      <c r="AC46" s="229" t="s">
        <v>697</v>
      </c>
      <c r="AD46" s="217"/>
      <c r="AE46" s="202"/>
      <c r="AF46" s="202"/>
      <c r="AG46" s="202"/>
      <c r="AH46" s="202"/>
      <c r="AI46" s="202"/>
      <c r="AJ46" s="202"/>
      <c r="AK46" s="194"/>
      <c r="AL46" s="193"/>
      <c r="AM46" s="191"/>
      <c r="AN46" s="191"/>
      <c r="AO46" s="194"/>
      <c r="AP46" s="230" t="s">
        <v>742</v>
      </c>
      <c r="AQ46" s="216" t="s">
        <v>744</v>
      </c>
    </row>
    <row r="47" spans="1:43" x14ac:dyDescent="0.2">
      <c r="A47" s="50" t="s">
        <v>600</v>
      </c>
      <c r="B47" s="50" t="s">
        <v>485</v>
      </c>
      <c r="C47" s="156" t="s">
        <v>484</v>
      </c>
      <c r="D47" s="196">
        <v>1</v>
      </c>
      <c r="E47" s="197" t="s">
        <v>634</v>
      </c>
      <c r="F47" s="191" t="s">
        <v>635</v>
      </c>
      <c r="G47" s="197" t="s">
        <v>639</v>
      </c>
      <c r="H47" s="191" t="s">
        <v>644</v>
      </c>
      <c r="I47" s="191" t="s">
        <v>636</v>
      </c>
      <c r="J47" s="191" t="s">
        <v>640</v>
      </c>
      <c r="K47" s="197" t="s">
        <v>646</v>
      </c>
      <c r="L47" s="197"/>
      <c r="M47" s="197"/>
      <c r="N47" s="192" t="s">
        <v>673</v>
      </c>
      <c r="O47" s="221" t="s">
        <v>722</v>
      </c>
      <c r="P47" s="226" t="s">
        <v>725</v>
      </c>
      <c r="Q47" s="193">
        <v>0</v>
      </c>
      <c r="R47" s="191">
        <v>2</v>
      </c>
      <c r="S47" s="191">
        <v>3</v>
      </c>
      <c r="T47" s="191">
        <v>3</v>
      </c>
      <c r="U47" s="194">
        <v>2</v>
      </c>
      <c r="V47" s="193">
        <v>0</v>
      </c>
      <c r="W47" s="191">
        <v>2</v>
      </c>
      <c r="X47" s="194">
        <v>3</v>
      </c>
      <c r="Y47" s="191">
        <v>3</v>
      </c>
      <c r="Z47" s="191">
        <v>2</v>
      </c>
      <c r="AA47" s="228" t="s">
        <v>697</v>
      </c>
      <c r="AB47" s="197" t="s">
        <v>706</v>
      </c>
      <c r="AC47" s="229" t="s">
        <v>697</v>
      </c>
      <c r="AD47" s="193"/>
      <c r="AE47" s="202"/>
      <c r="AF47" s="202"/>
      <c r="AG47" s="202"/>
      <c r="AH47" s="191"/>
      <c r="AI47" s="191"/>
      <c r="AJ47" s="191"/>
      <c r="AK47" s="194"/>
      <c r="AL47" s="193"/>
      <c r="AM47" s="191"/>
      <c r="AN47" s="191"/>
      <c r="AO47" s="194"/>
      <c r="AP47" s="230" t="s">
        <v>789</v>
      </c>
      <c r="AQ47" s="216" t="s">
        <v>788</v>
      </c>
    </row>
    <row r="48" spans="1:43" x14ac:dyDescent="0.2">
      <c r="A48" s="50" t="s">
        <v>602</v>
      </c>
      <c r="B48" s="50" t="s">
        <v>482</v>
      </c>
      <c r="C48" s="156" t="s">
        <v>675</v>
      </c>
      <c r="D48" s="196">
        <v>1</v>
      </c>
      <c r="E48" s="197" t="s">
        <v>634</v>
      </c>
      <c r="F48" s="197" t="s">
        <v>642</v>
      </c>
      <c r="G48" s="197" t="s">
        <v>641</v>
      </c>
      <c r="H48" s="197" t="s">
        <v>639</v>
      </c>
      <c r="I48" s="197" t="s">
        <v>636</v>
      </c>
      <c r="J48" s="197" t="s">
        <v>638</v>
      </c>
      <c r="K48" s="197" t="s">
        <v>646</v>
      </c>
      <c r="L48" s="197"/>
      <c r="M48" s="197"/>
      <c r="N48" s="192" t="s">
        <v>677</v>
      </c>
      <c r="O48" s="221" t="s">
        <v>708</v>
      </c>
      <c r="P48" s="226" t="s">
        <v>725</v>
      </c>
      <c r="Q48" s="193">
        <v>2</v>
      </c>
      <c r="R48" s="191">
        <v>3</v>
      </c>
      <c r="S48" s="191">
        <v>3</v>
      </c>
      <c r="T48" s="191">
        <v>2</v>
      </c>
      <c r="U48" s="194">
        <v>0</v>
      </c>
      <c r="V48" s="193">
        <v>0</v>
      </c>
      <c r="W48" s="191">
        <v>3</v>
      </c>
      <c r="X48" s="194">
        <v>2</v>
      </c>
      <c r="Y48" s="195">
        <v>2</v>
      </c>
      <c r="Z48" s="195"/>
      <c r="AA48" s="228" t="s">
        <v>697</v>
      </c>
      <c r="AB48" s="197" t="s">
        <v>697</v>
      </c>
      <c r="AC48" s="229" t="s">
        <v>697</v>
      </c>
      <c r="AD48" s="217"/>
      <c r="AE48" s="202"/>
      <c r="AF48" s="202"/>
      <c r="AG48" s="202"/>
      <c r="AH48" s="202"/>
      <c r="AI48" s="202"/>
      <c r="AJ48" s="202"/>
      <c r="AK48" s="194"/>
      <c r="AL48" s="193"/>
      <c r="AM48" s="191"/>
      <c r="AN48" s="191"/>
      <c r="AO48" s="194"/>
      <c r="AP48" s="230" t="s">
        <v>742</v>
      </c>
      <c r="AQ48" s="216" t="s">
        <v>743</v>
      </c>
    </row>
    <row r="49" spans="1:43" x14ac:dyDescent="0.2">
      <c r="A49" s="50" t="s">
        <v>606</v>
      </c>
      <c r="B49" s="50" t="s">
        <v>68</v>
      </c>
      <c r="C49" s="156" t="s">
        <v>713</v>
      </c>
      <c r="D49" s="196">
        <v>1</v>
      </c>
      <c r="E49" s="197" t="s">
        <v>634</v>
      </c>
      <c r="F49" s="197" t="s">
        <v>642</v>
      </c>
      <c r="G49" s="191" t="s">
        <v>641</v>
      </c>
      <c r="H49" s="197" t="s">
        <v>660</v>
      </c>
      <c r="I49" s="197" t="s">
        <v>636</v>
      </c>
      <c r="J49" s="197" t="s">
        <v>638</v>
      </c>
      <c r="K49" s="191" t="s">
        <v>714</v>
      </c>
      <c r="L49" s="191"/>
      <c r="M49" s="191"/>
      <c r="N49" s="199" t="s">
        <v>673</v>
      </c>
      <c r="O49" s="221" t="s">
        <v>715</v>
      </c>
      <c r="P49" s="226" t="s">
        <v>725</v>
      </c>
      <c r="Q49" s="193">
        <v>0</v>
      </c>
      <c r="R49" s="191">
        <v>1</v>
      </c>
      <c r="S49" s="191">
        <v>2</v>
      </c>
      <c r="T49" s="191">
        <v>3</v>
      </c>
      <c r="U49" s="194">
        <v>3</v>
      </c>
      <c r="V49" s="193">
        <v>1</v>
      </c>
      <c r="W49" s="191">
        <v>3</v>
      </c>
      <c r="X49" s="194">
        <v>3</v>
      </c>
      <c r="Y49" s="195">
        <v>2</v>
      </c>
      <c r="Z49" s="195"/>
      <c r="AA49" s="193" t="s">
        <v>697</v>
      </c>
      <c r="AB49" s="191" t="s">
        <v>697</v>
      </c>
      <c r="AC49" s="194" t="s">
        <v>697</v>
      </c>
      <c r="AD49" s="217"/>
      <c r="AE49" s="202"/>
      <c r="AF49" s="202"/>
      <c r="AG49" s="202"/>
      <c r="AH49" s="202"/>
      <c r="AI49" s="202"/>
      <c r="AJ49" s="202"/>
      <c r="AK49" s="194"/>
      <c r="AL49" s="193"/>
      <c r="AM49" s="191"/>
      <c r="AN49" s="191"/>
      <c r="AO49" s="194"/>
      <c r="AP49" s="230" t="s">
        <v>742</v>
      </c>
      <c r="AQ49" s="216" t="s">
        <v>717</v>
      </c>
    </row>
    <row r="50" spans="1:43" x14ac:dyDescent="0.2">
      <c r="A50" s="50" t="s">
        <v>518</v>
      </c>
      <c r="B50" s="50" t="s">
        <v>20</v>
      </c>
      <c r="C50" s="156" t="s">
        <v>280</v>
      </c>
      <c r="D50" s="196">
        <v>1</v>
      </c>
      <c r="E50" s="197" t="s">
        <v>634</v>
      </c>
      <c r="F50" s="197" t="s">
        <v>642</v>
      </c>
      <c r="G50" s="197" t="s">
        <v>639</v>
      </c>
      <c r="H50" s="197" t="s">
        <v>661</v>
      </c>
      <c r="I50" s="197" t="s">
        <v>636</v>
      </c>
      <c r="J50" s="197" t="s">
        <v>640</v>
      </c>
      <c r="K50" s="197" t="s">
        <v>646</v>
      </c>
      <c r="L50" s="197"/>
      <c r="M50" s="197"/>
      <c r="N50" s="192" t="s">
        <v>674</v>
      </c>
      <c r="O50" s="221" t="s">
        <v>695</v>
      </c>
      <c r="P50" s="226" t="s">
        <v>725</v>
      </c>
      <c r="Q50" s="193">
        <v>1</v>
      </c>
      <c r="R50" s="191">
        <v>3</v>
      </c>
      <c r="S50" s="191">
        <v>3</v>
      </c>
      <c r="T50" s="191">
        <v>2</v>
      </c>
      <c r="U50" s="194">
        <v>1</v>
      </c>
      <c r="V50" s="193">
        <v>2</v>
      </c>
      <c r="W50" s="191">
        <v>3</v>
      </c>
      <c r="X50" s="194">
        <v>1</v>
      </c>
      <c r="Y50" s="195">
        <v>2</v>
      </c>
      <c r="Z50" s="195"/>
      <c r="AA50" s="228" t="s">
        <v>697</v>
      </c>
      <c r="AB50" s="197" t="s">
        <v>706</v>
      </c>
      <c r="AC50" s="194"/>
      <c r="AD50" s="193"/>
      <c r="AE50" s="202"/>
      <c r="AF50" s="202"/>
      <c r="AG50" s="202"/>
      <c r="AH50" s="202"/>
      <c r="AI50" s="202"/>
      <c r="AJ50" s="202"/>
      <c r="AK50" s="194"/>
      <c r="AL50" s="193"/>
      <c r="AM50" s="191"/>
      <c r="AN50" s="191"/>
      <c r="AO50" s="194"/>
      <c r="AP50" s="230" t="s">
        <v>740</v>
      </c>
      <c r="AQ50" s="216" t="s">
        <v>741</v>
      </c>
    </row>
    <row r="51" spans="1:43" x14ac:dyDescent="0.2">
      <c r="A51" s="50" t="s">
        <v>530</v>
      </c>
      <c r="B51" s="50" t="s">
        <v>491</v>
      </c>
      <c r="C51" s="156" t="s">
        <v>439</v>
      </c>
      <c r="D51" s="196">
        <v>1</v>
      </c>
      <c r="E51" s="197" t="s">
        <v>634</v>
      </c>
      <c r="F51" s="191" t="s">
        <v>642</v>
      </c>
      <c r="G51" s="197" t="s">
        <v>641</v>
      </c>
      <c r="H51" s="191" t="s">
        <v>661</v>
      </c>
      <c r="I51" s="191" t="s">
        <v>636</v>
      </c>
      <c r="J51" s="191" t="s">
        <v>638</v>
      </c>
      <c r="K51" s="197" t="s">
        <v>646</v>
      </c>
      <c r="L51" s="197"/>
      <c r="M51" s="197"/>
      <c r="N51" s="192" t="s">
        <v>665</v>
      </c>
      <c r="O51" s="221" t="s">
        <v>715</v>
      </c>
      <c r="P51" s="226" t="s">
        <v>643</v>
      </c>
      <c r="Q51" s="193">
        <v>2</v>
      </c>
      <c r="R51" s="191">
        <v>3</v>
      </c>
      <c r="S51" s="191">
        <v>3</v>
      </c>
      <c r="T51" s="191">
        <v>2</v>
      </c>
      <c r="U51" s="194">
        <v>1</v>
      </c>
      <c r="V51" s="193">
        <v>0</v>
      </c>
      <c r="W51" s="191">
        <v>2</v>
      </c>
      <c r="X51" s="194">
        <v>3</v>
      </c>
      <c r="Y51" s="195">
        <v>3</v>
      </c>
      <c r="Z51" s="195">
        <v>3</v>
      </c>
      <c r="AA51" s="228" t="s">
        <v>697</v>
      </c>
      <c r="AB51" s="197" t="s">
        <v>697</v>
      </c>
      <c r="AC51" s="229" t="s">
        <v>629</v>
      </c>
      <c r="AD51" s="193"/>
      <c r="AE51" s="202"/>
      <c r="AF51" s="202"/>
      <c r="AG51" s="202"/>
      <c r="AH51" s="202"/>
      <c r="AI51" s="202"/>
      <c r="AJ51" s="202"/>
      <c r="AK51" s="214"/>
      <c r="AL51" s="193"/>
      <c r="AM51" s="191"/>
      <c r="AN51" s="191"/>
      <c r="AO51" s="194"/>
      <c r="AP51" s="230" t="s">
        <v>761</v>
      </c>
      <c r="AQ51" s="216" t="s">
        <v>762</v>
      </c>
    </row>
    <row r="52" spans="1:43" x14ac:dyDescent="0.2">
      <c r="A52" s="50" t="s">
        <v>533</v>
      </c>
      <c r="B52" s="50" t="s">
        <v>25</v>
      </c>
      <c r="C52" s="156" t="s">
        <v>287</v>
      </c>
      <c r="D52" s="196">
        <v>1</v>
      </c>
      <c r="E52" s="197" t="s">
        <v>634</v>
      </c>
      <c r="F52" s="197" t="s">
        <v>635</v>
      </c>
      <c r="G52" s="197" t="s">
        <v>638</v>
      </c>
      <c r="H52" s="197" t="s">
        <v>661</v>
      </c>
      <c r="I52" s="197" t="s">
        <v>636</v>
      </c>
      <c r="J52" s="197" t="s">
        <v>640</v>
      </c>
      <c r="K52" s="197" t="s">
        <v>639</v>
      </c>
      <c r="L52" s="197"/>
      <c r="M52" s="197"/>
      <c r="N52" s="192" t="s">
        <v>672</v>
      </c>
      <c r="O52" s="221" t="s">
        <v>715</v>
      </c>
      <c r="P52" s="226" t="s">
        <v>725</v>
      </c>
      <c r="Q52" s="193">
        <v>2</v>
      </c>
      <c r="R52" s="191">
        <v>2</v>
      </c>
      <c r="S52" s="191">
        <v>3</v>
      </c>
      <c r="T52" s="191">
        <v>2</v>
      </c>
      <c r="U52" s="194">
        <v>2</v>
      </c>
      <c r="V52" s="193">
        <v>1</v>
      </c>
      <c r="W52" s="191">
        <v>3</v>
      </c>
      <c r="X52" s="194">
        <v>2</v>
      </c>
      <c r="Y52" s="195">
        <v>3</v>
      </c>
      <c r="Z52" s="195"/>
      <c r="AA52" s="228" t="s">
        <v>629</v>
      </c>
      <c r="AB52" s="197" t="s">
        <v>629</v>
      </c>
      <c r="AC52" s="194"/>
      <c r="AD52" s="217"/>
      <c r="AE52" s="202"/>
      <c r="AF52" s="202"/>
      <c r="AG52" s="202"/>
      <c r="AH52" s="191"/>
      <c r="AI52" s="191"/>
      <c r="AJ52" s="191"/>
      <c r="AK52" s="194"/>
      <c r="AL52" s="193"/>
      <c r="AM52" s="191"/>
      <c r="AN52" s="191"/>
      <c r="AO52" s="194"/>
      <c r="AP52" s="182"/>
      <c r="AQ52" s="216" t="s">
        <v>737</v>
      </c>
    </row>
    <row r="53" spans="1:43" x14ac:dyDescent="0.2">
      <c r="A53" s="50" t="s">
        <v>542</v>
      </c>
      <c r="B53" s="50" t="s">
        <v>461</v>
      </c>
      <c r="C53" s="156" t="s">
        <v>462</v>
      </c>
      <c r="D53" s="196">
        <v>1</v>
      </c>
      <c r="E53" s="197" t="s">
        <v>634</v>
      </c>
      <c r="F53" s="191" t="s">
        <v>642</v>
      </c>
      <c r="G53" s="197" t="s">
        <v>641</v>
      </c>
      <c r="H53" s="191" t="s">
        <v>644</v>
      </c>
      <c r="I53" s="191" t="s">
        <v>636</v>
      </c>
      <c r="J53" s="191" t="s">
        <v>640</v>
      </c>
      <c r="K53" s="197" t="s">
        <v>646</v>
      </c>
      <c r="L53" s="197"/>
      <c r="M53" s="197"/>
      <c r="N53" s="192" t="s">
        <v>673</v>
      </c>
      <c r="O53" s="221" t="s">
        <v>715</v>
      </c>
      <c r="P53" s="226" t="s">
        <v>725</v>
      </c>
      <c r="Q53" s="193">
        <v>1</v>
      </c>
      <c r="R53" s="191">
        <v>2</v>
      </c>
      <c r="S53" s="191">
        <v>3</v>
      </c>
      <c r="T53" s="191">
        <v>3</v>
      </c>
      <c r="U53" s="194">
        <v>2</v>
      </c>
      <c r="V53" s="193">
        <v>0</v>
      </c>
      <c r="W53" s="191">
        <v>3</v>
      </c>
      <c r="X53" s="194">
        <v>2</v>
      </c>
      <c r="Y53" s="195">
        <v>3</v>
      </c>
      <c r="Z53" s="195"/>
      <c r="AA53" s="228" t="s">
        <v>697</v>
      </c>
      <c r="AB53" s="197" t="s">
        <v>697</v>
      </c>
      <c r="AC53" s="229" t="s">
        <v>629</v>
      </c>
      <c r="AD53" s="217"/>
      <c r="AE53" s="202"/>
      <c r="AF53" s="202"/>
      <c r="AG53" s="202"/>
      <c r="AH53" s="202"/>
      <c r="AI53" s="191"/>
      <c r="AJ53" s="191"/>
      <c r="AK53" s="194"/>
      <c r="AL53" s="228" t="s">
        <v>626</v>
      </c>
      <c r="AM53" s="191"/>
      <c r="AN53" s="191"/>
      <c r="AO53" s="194"/>
      <c r="AP53" s="230" t="s">
        <v>758</v>
      </c>
      <c r="AQ53" s="216" t="s">
        <v>759</v>
      </c>
    </row>
    <row r="54" spans="1:43" x14ac:dyDescent="0.2">
      <c r="A54" s="107" t="s">
        <v>574</v>
      </c>
      <c r="B54" s="107" t="s">
        <v>475</v>
      </c>
      <c r="C54" s="166" t="s">
        <v>476</v>
      </c>
      <c r="D54" s="190">
        <v>1</v>
      </c>
      <c r="E54" s="197" t="s">
        <v>634</v>
      </c>
      <c r="F54" s="191" t="s">
        <v>635</v>
      </c>
      <c r="G54" s="197" t="s">
        <v>639</v>
      </c>
      <c r="H54" s="191" t="s">
        <v>639</v>
      </c>
      <c r="I54" s="191" t="s">
        <v>636</v>
      </c>
      <c r="J54" s="191" t="s">
        <v>640</v>
      </c>
      <c r="K54" s="197" t="s">
        <v>777</v>
      </c>
      <c r="L54" s="197"/>
      <c r="M54" s="197"/>
      <c r="N54" s="192" t="s">
        <v>673</v>
      </c>
      <c r="O54" s="221" t="s">
        <v>722</v>
      </c>
      <c r="P54" s="226" t="s">
        <v>643</v>
      </c>
      <c r="Q54" s="193">
        <v>0</v>
      </c>
      <c r="R54" s="191">
        <v>2</v>
      </c>
      <c r="S54" s="191">
        <v>3</v>
      </c>
      <c r="T54" s="191">
        <v>2</v>
      </c>
      <c r="U54" s="194">
        <v>1</v>
      </c>
      <c r="V54" s="193">
        <v>0</v>
      </c>
      <c r="W54" s="191">
        <v>2</v>
      </c>
      <c r="X54" s="194">
        <v>2</v>
      </c>
      <c r="Y54" s="195">
        <v>2</v>
      </c>
      <c r="Z54" s="195">
        <v>2</v>
      </c>
      <c r="AA54" s="228" t="s">
        <v>629</v>
      </c>
      <c r="AB54" s="197" t="s">
        <v>629</v>
      </c>
      <c r="AC54" s="229" t="s">
        <v>697</v>
      </c>
      <c r="AD54" s="193"/>
      <c r="AE54" s="202"/>
      <c r="AF54" s="202"/>
      <c r="AG54" s="202"/>
      <c r="AH54" s="202"/>
      <c r="AI54" s="202"/>
      <c r="AJ54" s="202"/>
      <c r="AK54" s="194"/>
      <c r="AL54" s="193"/>
      <c r="AM54" s="191"/>
      <c r="AN54" s="191"/>
      <c r="AO54" s="194"/>
      <c r="AP54" s="230" t="s">
        <v>749</v>
      </c>
      <c r="AQ54" s="216" t="s">
        <v>776</v>
      </c>
    </row>
    <row r="55" spans="1:43" x14ac:dyDescent="0.2">
      <c r="A55" s="50" t="s">
        <v>575</v>
      </c>
      <c r="B55" s="50" t="s">
        <v>82</v>
      </c>
      <c r="C55" s="156" t="s">
        <v>315</v>
      </c>
      <c r="D55" s="196">
        <v>1</v>
      </c>
      <c r="E55" s="197" t="s">
        <v>634</v>
      </c>
      <c r="F55" s="197" t="s">
        <v>642</v>
      </c>
      <c r="G55" s="197" t="s">
        <v>641</v>
      </c>
      <c r="H55" s="197" t="s">
        <v>661</v>
      </c>
      <c r="I55" s="197" t="s">
        <v>636</v>
      </c>
      <c r="J55" s="197" t="s">
        <v>640</v>
      </c>
      <c r="K55" s="197" t="s">
        <v>646</v>
      </c>
      <c r="L55" s="197"/>
      <c r="M55" s="197"/>
      <c r="N55" s="199" t="s">
        <v>673</v>
      </c>
      <c r="O55" s="221" t="s">
        <v>695</v>
      </c>
      <c r="P55" s="226" t="s">
        <v>725</v>
      </c>
      <c r="Q55" s="193">
        <v>1</v>
      </c>
      <c r="R55" s="191">
        <v>2</v>
      </c>
      <c r="S55" s="191">
        <v>3</v>
      </c>
      <c r="T55" s="191">
        <v>2</v>
      </c>
      <c r="U55" s="194">
        <v>1</v>
      </c>
      <c r="V55" s="193">
        <v>1</v>
      </c>
      <c r="W55" s="191">
        <v>3</v>
      </c>
      <c r="X55" s="194">
        <v>1</v>
      </c>
      <c r="Y55" s="195">
        <v>2</v>
      </c>
      <c r="Z55" s="195"/>
      <c r="AA55" s="228" t="s">
        <v>697</v>
      </c>
      <c r="AB55" s="197" t="s">
        <v>697</v>
      </c>
      <c r="AC55" s="229" t="s">
        <v>697</v>
      </c>
      <c r="AD55" s="193"/>
      <c r="AE55" s="202"/>
      <c r="AF55" s="202"/>
      <c r="AG55" s="202"/>
      <c r="AH55" s="202"/>
      <c r="AI55" s="202"/>
      <c r="AJ55" s="202"/>
      <c r="AK55" s="194"/>
      <c r="AL55" s="193"/>
      <c r="AM55" s="191"/>
      <c r="AN55" s="191"/>
      <c r="AO55" s="194"/>
      <c r="AP55" s="230" t="s">
        <v>747</v>
      </c>
      <c r="AQ55" s="175"/>
    </row>
    <row r="56" spans="1:43" x14ac:dyDescent="0.2">
      <c r="A56" s="41" t="s">
        <v>122</v>
      </c>
      <c r="B56" s="41" t="s">
        <v>79</v>
      </c>
      <c r="C56" s="160" t="s">
        <v>268</v>
      </c>
      <c r="D56" s="201">
        <v>2</v>
      </c>
      <c r="E56" s="197" t="s">
        <v>634</v>
      </c>
      <c r="F56" s="197" t="s">
        <v>635</v>
      </c>
      <c r="G56" s="197" t="s">
        <v>641</v>
      </c>
      <c r="H56" s="197" t="s">
        <v>661</v>
      </c>
      <c r="I56" s="197"/>
      <c r="J56" s="197"/>
      <c r="K56" s="197" t="s">
        <v>646</v>
      </c>
      <c r="L56" s="197" t="s">
        <v>644</v>
      </c>
      <c r="M56" s="197" t="s">
        <v>626</v>
      </c>
      <c r="N56" s="192" t="s">
        <v>663</v>
      </c>
      <c r="O56" s="221" t="s">
        <v>695</v>
      </c>
      <c r="P56" s="225" t="s">
        <v>725</v>
      </c>
      <c r="Q56" s="193">
        <v>0</v>
      </c>
      <c r="R56" s="191">
        <v>1</v>
      </c>
      <c r="S56" s="191">
        <v>3</v>
      </c>
      <c r="T56" s="191">
        <v>2</v>
      </c>
      <c r="U56" s="194">
        <v>0</v>
      </c>
      <c r="V56" s="193">
        <v>1</v>
      </c>
      <c r="W56" s="191">
        <v>3</v>
      </c>
      <c r="X56" s="194">
        <v>2</v>
      </c>
      <c r="Y56" s="195">
        <v>2</v>
      </c>
      <c r="Z56" s="195">
        <v>3</v>
      </c>
      <c r="AA56" s="193" t="s">
        <v>629</v>
      </c>
      <c r="AB56" s="191" t="s">
        <v>629</v>
      </c>
      <c r="AC56" s="194" t="s">
        <v>629</v>
      </c>
      <c r="AD56" s="193"/>
      <c r="AE56" s="191"/>
      <c r="AF56" s="191"/>
      <c r="AG56" s="202"/>
      <c r="AH56" s="202"/>
      <c r="AI56" s="202"/>
      <c r="AJ56" s="202"/>
      <c r="AK56" s="194"/>
      <c r="AL56" s="193" t="s">
        <v>626</v>
      </c>
      <c r="AM56" s="191" t="s">
        <v>626</v>
      </c>
      <c r="AN56" s="191"/>
      <c r="AO56" s="194"/>
      <c r="AP56" s="182" t="s">
        <v>913</v>
      </c>
      <c r="AQ56" s="239" t="s">
        <v>912</v>
      </c>
    </row>
    <row r="57" spans="1:43" x14ac:dyDescent="0.2">
      <c r="A57" s="41" t="s">
        <v>493</v>
      </c>
      <c r="B57" s="41" t="s">
        <v>494</v>
      </c>
      <c r="C57" s="160" t="s">
        <v>495</v>
      </c>
      <c r="D57" s="201">
        <v>2</v>
      </c>
      <c r="E57" s="197" t="s">
        <v>634</v>
      </c>
      <c r="F57" s="197" t="s">
        <v>914</v>
      </c>
      <c r="G57" s="197" t="s">
        <v>641</v>
      </c>
      <c r="H57" s="197" t="s">
        <v>660</v>
      </c>
      <c r="I57" s="197"/>
      <c r="J57" s="197"/>
      <c r="K57" s="197" t="s">
        <v>646</v>
      </c>
      <c r="L57" s="197" t="s">
        <v>644</v>
      </c>
      <c r="M57" s="197" t="s">
        <v>626</v>
      </c>
      <c r="N57" s="192" t="s">
        <v>673</v>
      </c>
      <c r="O57" s="220" t="s">
        <v>695</v>
      </c>
      <c r="P57" s="225" t="s">
        <v>725</v>
      </c>
      <c r="Q57" s="193">
        <v>0</v>
      </c>
      <c r="R57" s="191">
        <v>1</v>
      </c>
      <c r="S57" s="191">
        <v>3</v>
      </c>
      <c r="T57" s="191">
        <v>2</v>
      </c>
      <c r="U57" s="194">
        <v>1</v>
      </c>
      <c r="V57" s="193">
        <v>2</v>
      </c>
      <c r="W57" s="191">
        <v>3</v>
      </c>
      <c r="X57" s="194">
        <v>2</v>
      </c>
      <c r="Y57" s="195">
        <v>2</v>
      </c>
      <c r="Z57" s="195">
        <v>3</v>
      </c>
      <c r="AA57" s="193" t="s">
        <v>629</v>
      </c>
      <c r="AB57" s="191" t="s">
        <v>629</v>
      </c>
      <c r="AC57" s="194" t="s">
        <v>629</v>
      </c>
      <c r="AD57" s="193"/>
      <c r="AE57" s="191"/>
      <c r="AF57" s="191"/>
      <c r="AG57" s="202"/>
      <c r="AH57" s="202"/>
      <c r="AI57" s="202"/>
      <c r="AJ57" s="202"/>
      <c r="AK57" s="194"/>
      <c r="AL57" s="193" t="s">
        <v>626</v>
      </c>
      <c r="AM57" s="191" t="s">
        <v>626</v>
      </c>
      <c r="AN57" s="191"/>
      <c r="AO57" s="194"/>
      <c r="AP57" s="182" t="s">
        <v>921</v>
      </c>
      <c r="AQ57" s="239" t="s">
        <v>916</v>
      </c>
    </row>
    <row r="58" spans="1:43" x14ac:dyDescent="0.2">
      <c r="A58" s="110" t="s">
        <v>565</v>
      </c>
      <c r="B58" s="110" t="s">
        <v>443</v>
      </c>
      <c r="C58" s="160" t="s">
        <v>444</v>
      </c>
      <c r="D58" s="201">
        <v>2</v>
      </c>
      <c r="E58" s="191"/>
      <c r="F58" s="191"/>
      <c r="G58" s="191"/>
      <c r="H58" s="191"/>
      <c r="I58" s="191"/>
      <c r="J58" s="191"/>
      <c r="K58" s="191"/>
      <c r="L58" s="191"/>
      <c r="M58" s="191"/>
      <c r="N58" s="192"/>
      <c r="O58" s="220"/>
      <c r="P58" s="225"/>
      <c r="Q58" s="193"/>
      <c r="R58" s="191"/>
      <c r="S58" s="191"/>
      <c r="T58" s="191"/>
      <c r="U58" s="194"/>
      <c r="V58" s="193"/>
      <c r="W58" s="191"/>
      <c r="X58" s="194"/>
      <c r="Y58" s="195"/>
      <c r="Z58" s="195"/>
      <c r="AA58" s="193"/>
      <c r="AB58" s="191"/>
      <c r="AC58" s="194"/>
      <c r="AD58" s="193"/>
      <c r="AE58" s="191"/>
      <c r="AF58" s="191"/>
      <c r="AG58" s="191"/>
      <c r="AH58" s="191"/>
      <c r="AI58" s="191"/>
      <c r="AJ58" s="191"/>
      <c r="AK58" s="194"/>
      <c r="AL58" s="193"/>
      <c r="AM58" s="191"/>
      <c r="AN58" s="191"/>
      <c r="AO58" s="194"/>
      <c r="AP58" s="182"/>
      <c r="AQ58" s="175"/>
    </row>
    <row r="59" spans="1:43" x14ac:dyDescent="0.2">
      <c r="A59" s="41" t="s">
        <v>505</v>
      </c>
      <c r="B59" s="41" t="s">
        <v>10</v>
      </c>
      <c r="C59" s="160" t="s">
        <v>272</v>
      </c>
      <c r="D59" s="201">
        <v>2</v>
      </c>
      <c r="E59" s="197" t="s">
        <v>634</v>
      </c>
      <c r="F59" s="197" t="s">
        <v>642</v>
      </c>
      <c r="G59" s="197" t="s">
        <v>641</v>
      </c>
      <c r="H59" s="197" t="s">
        <v>639</v>
      </c>
      <c r="I59" s="191"/>
      <c r="J59" s="191"/>
      <c r="K59" s="197" t="s">
        <v>646</v>
      </c>
      <c r="L59" s="197" t="s">
        <v>644</v>
      </c>
      <c r="M59" s="197"/>
      <c r="N59" s="199" t="s">
        <v>678</v>
      </c>
      <c r="O59" s="221" t="s">
        <v>721</v>
      </c>
      <c r="P59" s="226" t="s">
        <v>643</v>
      </c>
      <c r="Q59" s="193">
        <v>0</v>
      </c>
      <c r="R59" s="191">
        <v>2</v>
      </c>
      <c r="S59" s="191">
        <v>3</v>
      </c>
      <c r="T59" s="191">
        <v>2</v>
      </c>
      <c r="U59" s="194">
        <v>0</v>
      </c>
      <c r="V59" s="193">
        <v>1</v>
      </c>
      <c r="W59" s="191">
        <v>3</v>
      </c>
      <c r="X59" s="194">
        <v>1</v>
      </c>
      <c r="Y59" s="195">
        <v>2</v>
      </c>
      <c r="Z59" s="195">
        <v>3</v>
      </c>
      <c r="AA59" s="228" t="s">
        <v>697</v>
      </c>
      <c r="AB59" s="197" t="s">
        <v>629</v>
      </c>
      <c r="AC59" s="229" t="s">
        <v>629</v>
      </c>
      <c r="AD59" s="193"/>
      <c r="AE59" s="202"/>
      <c r="AF59" s="202"/>
      <c r="AG59" s="202"/>
      <c r="AH59" s="191"/>
      <c r="AI59" s="191"/>
      <c r="AJ59" s="191"/>
      <c r="AK59" s="194"/>
      <c r="AL59" s="228" t="s">
        <v>626</v>
      </c>
      <c r="AM59" s="197" t="s">
        <v>626</v>
      </c>
      <c r="AN59" s="191"/>
      <c r="AO59" s="229" t="s">
        <v>626</v>
      </c>
      <c r="AP59" s="230" t="s">
        <v>745</v>
      </c>
      <c r="AQ59" s="216" t="s">
        <v>795</v>
      </c>
    </row>
    <row r="60" spans="1:43" x14ac:dyDescent="0.2">
      <c r="A60" s="41" t="s">
        <v>572</v>
      </c>
      <c r="B60" s="41" t="s">
        <v>362</v>
      </c>
      <c r="C60" s="160" t="s">
        <v>363</v>
      </c>
      <c r="D60" s="201">
        <v>2</v>
      </c>
      <c r="E60" s="197" t="s">
        <v>637</v>
      </c>
      <c r="F60" s="197" t="s">
        <v>642</v>
      </c>
      <c r="G60" s="191"/>
      <c r="H60" s="197" t="s">
        <v>644</v>
      </c>
      <c r="I60" s="191"/>
      <c r="J60" s="191"/>
      <c r="K60" s="197" t="s">
        <v>646</v>
      </c>
      <c r="L60" s="197" t="s">
        <v>644</v>
      </c>
      <c r="M60" s="197"/>
      <c r="N60" s="199" t="s">
        <v>663</v>
      </c>
      <c r="O60" s="221" t="s">
        <v>695</v>
      </c>
      <c r="P60" s="226" t="s">
        <v>725</v>
      </c>
      <c r="Q60" s="193">
        <v>0</v>
      </c>
      <c r="R60" s="191">
        <v>1</v>
      </c>
      <c r="S60" s="191">
        <v>3</v>
      </c>
      <c r="T60" s="191">
        <v>3</v>
      </c>
      <c r="U60" s="194">
        <v>2</v>
      </c>
      <c r="V60" s="193">
        <v>0</v>
      </c>
      <c r="W60" s="191">
        <v>3</v>
      </c>
      <c r="X60" s="194">
        <v>1</v>
      </c>
      <c r="Y60" s="195">
        <v>0</v>
      </c>
      <c r="Z60" s="195">
        <v>0</v>
      </c>
      <c r="AA60" s="228" t="s">
        <v>706</v>
      </c>
      <c r="AB60" s="197" t="s">
        <v>706</v>
      </c>
      <c r="AC60" s="229" t="s">
        <v>697</v>
      </c>
      <c r="AD60" s="193"/>
      <c r="AE60" s="191"/>
      <c r="AF60" s="191"/>
      <c r="AG60" s="202"/>
      <c r="AH60" s="202"/>
      <c r="AI60" s="202"/>
      <c r="AJ60" s="202"/>
      <c r="AK60" s="194"/>
      <c r="AL60" s="228" t="s">
        <v>626</v>
      </c>
      <c r="AM60" s="197" t="s">
        <v>626</v>
      </c>
      <c r="AN60" s="191"/>
      <c r="AO60" s="229" t="s">
        <v>626</v>
      </c>
      <c r="AP60" s="230" t="s">
        <v>749</v>
      </c>
      <c r="AQ60" s="216" t="s">
        <v>798</v>
      </c>
    </row>
    <row r="61" spans="1:43" x14ac:dyDescent="0.2">
      <c r="A61" s="41" t="s">
        <v>611</v>
      </c>
      <c r="B61" s="41" t="s">
        <v>500</v>
      </c>
      <c r="C61" s="160" t="s">
        <v>501</v>
      </c>
      <c r="D61" s="201">
        <v>2</v>
      </c>
      <c r="E61" s="197" t="s">
        <v>637</v>
      </c>
      <c r="F61" s="197" t="s">
        <v>642</v>
      </c>
      <c r="G61" s="197"/>
      <c r="H61" s="197" t="s">
        <v>661</v>
      </c>
      <c r="I61" s="191"/>
      <c r="J61" s="191"/>
      <c r="K61" s="197" t="s">
        <v>646</v>
      </c>
      <c r="L61" s="197" t="s">
        <v>644</v>
      </c>
      <c r="M61" s="197"/>
      <c r="N61" s="199" t="s">
        <v>673</v>
      </c>
      <c r="O61" s="221" t="s">
        <v>695</v>
      </c>
      <c r="P61" s="226" t="s">
        <v>725</v>
      </c>
      <c r="Q61" s="193">
        <v>0</v>
      </c>
      <c r="R61" s="191">
        <v>2</v>
      </c>
      <c r="S61" s="191">
        <v>3</v>
      </c>
      <c r="T61" s="191">
        <v>3</v>
      </c>
      <c r="U61" s="194">
        <v>2</v>
      </c>
      <c r="V61" s="193">
        <v>1</v>
      </c>
      <c r="W61" s="191">
        <v>3</v>
      </c>
      <c r="X61" s="194">
        <v>2</v>
      </c>
      <c r="Y61" s="195">
        <v>1</v>
      </c>
      <c r="Z61" s="195">
        <v>0</v>
      </c>
      <c r="AA61" s="228" t="s">
        <v>706</v>
      </c>
      <c r="AB61" s="197" t="s">
        <v>706</v>
      </c>
      <c r="AC61" s="229" t="s">
        <v>697</v>
      </c>
      <c r="AD61" s="193"/>
      <c r="AE61" s="191"/>
      <c r="AF61" s="191"/>
      <c r="AG61" s="202"/>
      <c r="AH61" s="202"/>
      <c r="AI61" s="202"/>
      <c r="AJ61" s="202"/>
      <c r="AK61" s="194"/>
      <c r="AL61" s="228" t="s">
        <v>626</v>
      </c>
      <c r="AM61" s="197" t="s">
        <v>626</v>
      </c>
      <c r="AN61" s="191"/>
      <c r="AO61" s="229" t="s">
        <v>626</v>
      </c>
      <c r="AP61" s="230" t="s">
        <v>747</v>
      </c>
      <c r="AQ61" s="216" t="s">
        <v>797</v>
      </c>
    </row>
    <row r="62" spans="1:43" x14ac:dyDescent="0.2">
      <c r="A62" s="41" t="s">
        <v>507</v>
      </c>
      <c r="B62" s="41" t="s">
        <v>497</v>
      </c>
      <c r="C62" s="160" t="s">
        <v>498</v>
      </c>
      <c r="D62" s="201">
        <v>2</v>
      </c>
      <c r="E62" s="191" t="s">
        <v>634</v>
      </c>
      <c r="F62" s="191" t="s">
        <v>642</v>
      </c>
      <c r="G62" s="191" t="s">
        <v>641</v>
      </c>
      <c r="H62" s="191" t="s">
        <v>639</v>
      </c>
      <c r="I62" s="191"/>
      <c r="J62" s="191"/>
      <c r="K62" s="191" t="s">
        <v>646</v>
      </c>
      <c r="L62" s="191" t="s">
        <v>644</v>
      </c>
      <c r="M62" s="191"/>
      <c r="N62" s="192" t="s">
        <v>669</v>
      </c>
      <c r="O62" s="220" t="s">
        <v>695</v>
      </c>
      <c r="P62" s="225" t="s">
        <v>643</v>
      </c>
      <c r="Q62" s="193">
        <v>3</v>
      </c>
      <c r="R62" s="191">
        <v>2</v>
      </c>
      <c r="S62" s="191">
        <v>2</v>
      </c>
      <c r="T62" s="191">
        <v>1</v>
      </c>
      <c r="U62" s="194">
        <v>0</v>
      </c>
      <c r="V62" s="193">
        <v>1</v>
      </c>
      <c r="W62" s="191">
        <v>3</v>
      </c>
      <c r="X62" s="194">
        <v>1</v>
      </c>
      <c r="Y62" s="195">
        <v>0</v>
      </c>
      <c r="Z62" s="195">
        <v>2</v>
      </c>
      <c r="AA62" s="193" t="s">
        <v>629</v>
      </c>
      <c r="AB62" s="191" t="s">
        <v>629</v>
      </c>
      <c r="AC62" s="194" t="s">
        <v>629</v>
      </c>
      <c r="AD62" s="193"/>
      <c r="AE62" s="191"/>
      <c r="AF62" s="202"/>
      <c r="AG62" s="202"/>
      <c r="AH62" s="202"/>
      <c r="AI62" s="191"/>
      <c r="AJ62" s="191"/>
      <c r="AK62" s="194"/>
      <c r="AL62" s="193" t="s">
        <v>626</v>
      </c>
      <c r="AM62" s="191"/>
      <c r="AN62" s="191"/>
      <c r="AO62" s="194"/>
      <c r="AP62" s="182" t="s">
        <v>774</v>
      </c>
      <c r="AQ62" s="239" t="s">
        <v>918</v>
      </c>
    </row>
    <row r="63" spans="1:43" x14ac:dyDescent="0.2">
      <c r="A63" s="110" t="s">
        <v>535</v>
      </c>
      <c r="B63" s="41" t="s">
        <v>407</v>
      </c>
      <c r="C63" s="160" t="s">
        <v>408</v>
      </c>
      <c r="D63" s="201">
        <v>2</v>
      </c>
      <c r="E63" s="191" t="s">
        <v>634</v>
      </c>
      <c r="F63" s="191" t="s">
        <v>642</v>
      </c>
      <c r="G63" s="191" t="s">
        <v>641</v>
      </c>
      <c r="H63" s="191" t="s">
        <v>644</v>
      </c>
      <c r="I63" s="191"/>
      <c r="J63" s="191"/>
      <c r="K63" s="191" t="s">
        <v>646</v>
      </c>
      <c r="L63" s="191" t="s">
        <v>644</v>
      </c>
      <c r="M63" s="191"/>
      <c r="N63" s="192" t="s">
        <v>669</v>
      </c>
      <c r="O63" s="220" t="s">
        <v>919</v>
      </c>
      <c r="P63" s="225" t="s">
        <v>643</v>
      </c>
      <c r="Q63" s="193">
        <v>0</v>
      </c>
      <c r="R63" s="191">
        <v>1</v>
      </c>
      <c r="S63" s="191">
        <v>2</v>
      </c>
      <c r="T63" s="191">
        <v>3</v>
      </c>
      <c r="U63" s="194">
        <v>3</v>
      </c>
      <c r="V63" s="193">
        <v>1</v>
      </c>
      <c r="W63" s="191">
        <v>3</v>
      </c>
      <c r="X63" s="194">
        <v>1</v>
      </c>
      <c r="Y63" s="195">
        <v>0</v>
      </c>
      <c r="Z63" s="195">
        <v>2</v>
      </c>
      <c r="AA63" s="193" t="s">
        <v>629</v>
      </c>
      <c r="AB63" s="191" t="s">
        <v>629</v>
      </c>
      <c r="AC63" s="194" t="s">
        <v>629</v>
      </c>
      <c r="AD63" s="193"/>
      <c r="AE63" s="191"/>
      <c r="AF63" s="202"/>
      <c r="AG63" s="202"/>
      <c r="AH63" s="202"/>
      <c r="AI63" s="191"/>
      <c r="AJ63" s="191"/>
      <c r="AK63" s="194"/>
      <c r="AL63" s="193" t="s">
        <v>626</v>
      </c>
      <c r="AM63" s="191" t="s">
        <v>626</v>
      </c>
      <c r="AN63" s="191"/>
      <c r="AO63" s="194"/>
      <c r="AP63" s="182" t="s">
        <v>774</v>
      </c>
      <c r="AQ63" s="239" t="s">
        <v>920</v>
      </c>
    </row>
    <row r="64" spans="1:43" x14ac:dyDescent="0.2">
      <c r="A64" s="110" t="s">
        <v>599</v>
      </c>
      <c r="B64" s="110" t="s">
        <v>396</v>
      </c>
      <c r="C64" s="168" t="s">
        <v>397</v>
      </c>
      <c r="D64" s="203">
        <v>2</v>
      </c>
      <c r="E64" s="197" t="s">
        <v>634</v>
      </c>
      <c r="F64" s="197" t="s">
        <v>642</v>
      </c>
      <c r="G64" s="197" t="s">
        <v>641</v>
      </c>
      <c r="H64" s="197" t="s">
        <v>638</v>
      </c>
      <c r="I64" s="191"/>
      <c r="J64" s="191"/>
      <c r="K64" s="197" t="s">
        <v>646</v>
      </c>
      <c r="L64" s="197" t="s">
        <v>644</v>
      </c>
      <c r="M64" s="191"/>
      <c r="N64" s="199" t="s">
        <v>663</v>
      </c>
      <c r="O64" s="221" t="s">
        <v>702</v>
      </c>
      <c r="P64" s="226" t="s">
        <v>643</v>
      </c>
      <c r="Q64" s="193">
        <v>2</v>
      </c>
      <c r="R64" s="191">
        <v>3</v>
      </c>
      <c r="S64" s="191">
        <v>3</v>
      </c>
      <c r="T64" s="191">
        <v>2</v>
      </c>
      <c r="U64" s="194">
        <v>0</v>
      </c>
      <c r="V64" s="193">
        <v>0</v>
      </c>
      <c r="W64" s="191">
        <v>3</v>
      </c>
      <c r="X64" s="194">
        <v>1</v>
      </c>
      <c r="Y64" s="195">
        <v>3</v>
      </c>
      <c r="Z64" s="195">
        <v>1</v>
      </c>
      <c r="AA64" s="228" t="s">
        <v>706</v>
      </c>
      <c r="AB64" s="197" t="s">
        <v>697</v>
      </c>
      <c r="AC64" s="229" t="s">
        <v>629</v>
      </c>
      <c r="AD64" s="193"/>
      <c r="AE64" s="191"/>
      <c r="AF64" s="202"/>
      <c r="AG64" s="202"/>
      <c r="AH64" s="202"/>
      <c r="AI64" s="191"/>
      <c r="AJ64" s="191"/>
      <c r="AK64" s="194"/>
      <c r="AL64" s="193" t="s">
        <v>626</v>
      </c>
      <c r="AM64" s="191" t="s">
        <v>626</v>
      </c>
      <c r="AN64" s="191"/>
      <c r="AO64" s="194"/>
      <c r="AP64" s="230" t="s">
        <v>802</v>
      </c>
      <c r="AQ64" s="216" t="s">
        <v>803</v>
      </c>
    </row>
    <row r="65" spans="1:43" x14ac:dyDescent="0.2">
      <c r="A65" s="41" t="s">
        <v>589</v>
      </c>
      <c r="B65" s="41" t="s">
        <v>55</v>
      </c>
      <c r="C65" s="160" t="s">
        <v>324</v>
      </c>
      <c r="D65" s="201">
        <v>2</v>
      </c>
      <c r="E65" s="191" t="s">
        <v>634</v>
      </c>
      <c r="F65" s="191" t="s">
        <v>635</v>
      </c>
      <c r="G65" s="191" t="s">
        <v>641</v>
      </c>
      <c r="H65" s="191" t="s">
        <v>639</v>
      </c>
      <c r="I65" s="191"/>
      <c r="J65" s="191"/>
      <c r="K65" s="191" t="s">
        <v>646</v>
      </c>
      <c r="L65" s="191" t="s">
        <v>644</v>
      </c>
      <c r="M65" s="191"/>
      <c r="N65" s="192" t="s">
        <v>672</v>
      </c>
      <c r="O65" s="220" t="s">
        <v>722</v>
      </c>
      <c r="P65" s="225" t="s">
        <v>725</v>
      </c>
      <c r="Q65" s="193">
        <v>1</v>
      </c>
      <c r="R65" s="191">
        <v>2</v>
      </c>
      <c r="S65" s="191">
        <v>3</v>
      </c>
      <c r="T65" s="191">
        <v>2</v>
      </c>
      <c r="U65" s="194">
        <v>1</v>
      </c>
      <c r="V65" s="193">
        <v>2</v>
      </c>
      <c r="W65" s="191">
        <v>3</v>
      </c>
      <c r="X65" s="194">
        <v>1</v>
      </c>
      <c r="Y65" s="195">
        <v>2</v>
      </c>
      <c r="Z65" s="195">
        <v>2</v>
      </c>
      <c r="AA65" s="193" t="s">
        <v>629</v>
      </c>
      <c r="AB65" s="191" t="s">
        <v>629</v>
      </c>
      <c r="AC65" s="194" t="s">
        <v>629</v>
      </c>
      <c r="AD65" s="193"/>
      <c r="AE65" s="191"/>
      <c r="AF65" s="202"/>
      <c r="AG65" s="202"/>
      <c r="AH65" s="202"/>
      <c r="AI65" s="191"/>
      <c r="AJ65" s="191"/>
      <c r="AK65" s="194"/>
      <c r="AL65" s="193" t="s">
        <v>626</v>
      </c>
      <c r="AM65" s="191"/>
      <c r="AN65" s="191"/>
      <c r="AO65" s="194"/>
      <c r="AP65" s="182" t="s">
        <v>931</v>
      </c>
      <c r="AQ65" s="239" t="s">
        <v>922</v>
      </c>
    </row>
    <row r="66" spans="1:43" x14ac:dyDescent="0.2">
      <c r="A66" s="41" t="s">
        <v>502</v>
      </c>
      <c r="B66" s="41" t="s">
        <v>365</v>
      </c>
      <c r="C66" s="160" t="s">
        <v>366</v>
      </c>
      <c r="D66" s="201">
        <v>2</v>
      </c>
      <c r="E66" s="191" t="s">
        <v>634</v>
      </c>
      <c r="F66" s="191" t="s">
        <v>635</v>
      </c>
      <c r="G66" s="191" t="s">
        <v>638</v>
      </c>
      <c r="H66" s="191" t="s">
        <v>661</v>
      </c>
      <c r="I66" s="191"/>
      <c r="J66" s="191"/>
      <c r="K66" s="191" t="s">
        <v>646</v>
      </c>
      <c r="L66" s="191" t="s">
        <v>644</v>
      </c>
      <c r="M66" s="191" t="s">
        <v>626</v>
      </c>
      <c r="N66" s="192" t="s">
        <v>923</v>
      </c>
      <c r="O66" s="220" t="s">
        <v>919</v>
      </c>
      <c r="P66" s="225" t="s">
        <v>924</v>
      </c>
      <c r="Q66" s="193">
        <v>0</v>
      </c>
      <c r="R66" s="191">
        <v>1</v>
      </c>
      <c r="S66" s="191">
        <v>2</v>
      </c>
      <c r="T66" s="191">
        <v>3</v>
      </c>
      <c r="U66" s="194">
        <v>3</v>
      </c>
      <c r="V66" s="193">
        <v>3</v>
      </c>
      <c r="W66" s="191">
        <v>3</v>
      </c>
      <c r="X66" s="194">
        <v>1</v>
      </c>
      <c r="Y66" s="195">
        <v>3</v>
      </c>
      <c r="Z66" s="195"/>
      <c r="AA66" s="193" t="s">
        <v>629</v>
      </c>
      <c r="AB66" s="191" t="s">
        <v>697</v>
      </c>
      <c r="AC66" s="194"/>
      <c r="AD66" s="193"/>
      <c r="AE66" s="202"/>
      <c r="AF66" s="202"/>
      <c r="AG66" s="202"/>
      <c r="AH66" s="191"/>
      <c r="AI66" s="191"/>
      <c r="AJ66" s="191"/>
      <c r="AK66" s="194"/>
      <c r="AL66" s="193" t="s">
        <v>626</v>
      </c>
      <c r="AM66" s="191"/>
      <c r="AN66" s="191"/>
      <c r="AO66" s="194"/>
      <c r="AP66" s="182" t="s">
        <v>925</v>
      </c>
      <c r="AQ66" s="239" t="s">
        <v>926</v>
      </c>
    </row>
    <row r="67" spans="1:43" x14ac:dyDescent="0.2">
      <c r="A67" s="41" t="s">
        <v>570</v>
      </c>
      <c r="B67" s="41" t="s">
        <v>409</v>
      </c>
      <c r="C67" s="160" t="s">
        <v>410</v>
      </c>
      <c r="D67" s="201">
        <v>2</v>
      </c>
      <c r="E67" s="197" t="s">
        <v>634</v>
      </c>
      <c r="F67" s="197" t="s">
        <v>642</v>
      </c>
      <c r="G67" s="197" t="s">
        <v>639</v>
      </c>
      <c r="H67" s="197" t="s">
        <v>660</v>
      </c>
      <c r="I67" s="191"/>
      <c r="J67" s="191"/>
      <c r="K67" s="197" t="s">
        <v>646</v>
      </c>
      <c r="L67" s="197" t="s">
        <v>644</v>
      </c>
      <c r="M67" s="197" t="s">
        <v>626</v>
      </c>
      <c r="N67" s="199" t="s">
        <v>672</v>
      </c>
      <c r="O67" s="221" t="s">
        <v>702</v>
      </c>
      <c r="P67" s="226" t="s">
        <v>643</v>
      </c>
      <c r="Q67" s="193">
        <v>0</v>
      </c>
      <c r="R67" s="191">
        <v>2</v>
      </c>
      <c r="S67" s="191">
        <v>3</v>
      </c>
      <c r="T67" s="191">
        <v>2</v>
      </c>
      <c r="U67" s="194">
        <v>0</v>
      </c>
      <c r="V67" s="193">
        <v>1</v>
      </c>
      <c r="W67" s="191">
        <v>3</v>
      </c>
      <c r="X67" s="194">
        <v>1</v>
      </c>
      <c r="Y67" s="195">
        <v>1</v>
      </c>
      <c r="Z67" s="195">
        <v>2</v>
      </c>
      <c r="AA67" s="228" t="s">
        <v>629</v>
      </c>
      <c r="AB67" s="197" t="s">
        <v>629</v>
      </c>
      <c r="AC67" s="229" t="s">
        <v>629</v>
      </c>
      <c r="AD67" s="193"/>
      <c r="AE67" s="191"/>
      <c r="AF67" s="191"/>
      <c r="AG67" s="202"/>
      <c r="AH67" s="202"/>
      <c r="AI67" s="202"/>
      <c r="AJ67" s="191"/>
      <c r="AK67" s="194"/>
      <c r="AL67" s="193" t="s">
        <v>626</v>
      </c>
      <c r="AM67" s="191"/>
      <c r="AN67" s="191"/>
      <c r="AO67" s="194"/>
      <c r="AP67" s="182" t="s">
        <v>711</v>
      </c>
      <c r="AQ67" s="216" t="s">
        <v>800</v>
      </c>
    </row>
    <row r="68" spans="1:43" x14ac:dyDescent="0.2">
      <c r="A68" s="110" t="s">
        <v>580</v>
      </c>
      <c r="B68" s="110" t="s">
        <v>487</v>
      </c>
      <c r="C68" s="168" t="s">
        <v>488</v>
      </c>
      <c r="D68" s="203">
        <v>2</v>
      </c>
      <c r="E68" s="197" t="s">
        <v>634</v>
      </c>
      <c r="F68" s="197" t="s">
        <v>642</v>
      </c>
      <c r="G68" s="197" t="s">
        <v>639</v>
      </c>
      <c r="H68" s="197" t="s">
        <v>660</v>
      </c>
      <c r="I68" s="191"/>
      <c r="J68" s="191"/>
      <c r="K68" s="197" t="s">
        <v>646</v>
      </c>
      <c r="L68" s="197" t="s">
        <v>644</v>
      </c>
      <c r="M68" s="197" t="s">
        <v>626</v>
      </c>
      <c r="N68" s="199" t="s">
        <v>683</v>
      </c>
      <c r="O68" s="221" t="s">
        <v>695</v>
      </c>
      <c r="P68" s="226" t="s">
        <v>643</v>
      </c>
      <c r="Q68" s="193">
        <v>3</v>
      </c>
      <c r="R68" s="191">
        <v>3</v>
      </c>
      <c r="S68" s="191">
        <v>2</v>
      </c>
      <c r="T68" s="191">
        <v>1</v>
      </c>
      <c r="U68" s="194">
        <v>1</v>
      </c>
      <c r="V68" s="193"/>
      <c r="W68" s="191"/>
      <c r="X68" s="194"/>
      <c r="Y68" s="195"/>
      <c r="Z68" s="195"/>
      <c r="AA68" s="228" t="s">
        <v>629</v>
      </c>
      <c r="AB68" s="197" t="s">
        <v>629</v>
      </c>
      <c r="AC68" s="229" t="s">
        <v>629</v>
      </c>
      <c r="AD68" s="193"/>
      <c r="AE68" s="191"/>
      <c r="AF68" s="191"/>
      <c r="AG68" s="202"/>
      <c r="AH68" s="202"/>
      <c r="AI68" s="191"/>
      <c r="AJ68" s="191"/>
      <c r="AK68" s="194"/>
      <c r="AL68" s="193" t="s">
        <v>626</v>
      </c>
      <c r="AM68" s="191"/>
      <c r="AN68" s="191"/>
      <c r="AO68" s="194"/>
      <c r="AP68" s="230" t="s">
        <v>749</v>
      </c>
      <c r="AQ68" s="216" t="s">
        <v>801</v>
      </c>
    </row>
    <row r="69" spans="1:43" x14ac:dyDescent="0.2">
      <c r="A69" s="41" t="s">
        <v>597</v>
      </c>
      <c r="B69" s="41" t="s">
        <v>62</v>
      </c>
      <c r="C69" s="160" t="s">
        <v>330</v>
      </c>
      <c r="D69" s="201">
        <v>2</v>
      </c>
      <c r="E69" s="191" t="s">
        <v>634</v>
      </c>
      <c r="F69" s="191" t="s">
        <v>635</v>
      </c>
      <c r="G69" s="191" t="s">
        <v>639</v>
      </c>
      <c r="H69" s="191" t="s">
        <v>660</v>
      </c>
      <c r="I69" s="191"/>
      <c r="J69" s="191"/>
      <c r="K69" s="191" t="s">
        <v>639</v>
      </c>
      <c r="L69" s="191" t="s">
        <v>644</v>
      </c>
      <c r="M69" s="191" t="s">
        <v>626</v>
      </c>
      <c r="N69" s="192" t="s">
        <v>927</v>
      </c>
      <c r="O69" s="220" t="s">
        <v>919</v>
      </c>
      <c r="P69" s="225" t="s">
        <v>725</v>
      </c>
      <c r="Q69" s="193">
        <v>0</v>
      </c>
      <c r="R69" s="191">
        <v>1</v>
      </c>
      <c r="S69" s="191">
        <v>3</v>
      </c>
      <c r="T69" s="191">
        <v>3</v>
      </c>
      <c r="U69" s="194">
        <v>3</v>
      </c>
      <c r="V69" s="193">
        <v>3</v>
      </c>
      <c r="W69" s="191">
        <v>3</v>
      </c>
      <c r="X69" s="194">
        <v>3</v>
      </c>
      <c r="Y69" s="195">
        <v>3</v>
      </c>
      <c r="Z69" s="195"/>
      <c r="AA69" s="193" t="s">
        <v>629</v>
      </c>
      <c r="AB69" s="191" t="s">
        <v>697</v>
      </c>
      <c r="AC69" s="194"/>
      <c r="AD69" s="193"/>
      <c r="AE69" s="202"/>
      <c r="AF69" s="202"/>
      <c r="AG69" s="202"/>
      <c r="AH69" s="191"/>
      <c r="AI69" s="191"/>
      <c r="AJ69" s="191"/>
      <c r="AK69" s="194"/>
      <c r="AL69" s="193" t="s">
        <v>626</v>
      </c>
      <c r="AM69" s="191"/>
      <c r="AN69" s="191"/>
      <c r="AO69" s="194"/>
      <c r="AP69" s="182" t="s">
        <v>928</v>
      </c>
      <c r="AQ69" s="239" t="s">
        <v>929</v>
      </c>
    </row>
    <row r="70" spans="1:43" x14ac:dyDescent="0.2">
      <c r="A70" s="110" t="s">
        <v>566</v>
      </c>
      <c r="B70" s="110" t="s">
        <v>412</v>
      </c>
      <c r="C70" s="160" t="s">
        <v>413</v>
      </c>
      <c r="D70" s="201">
        <v>2</v>
      </c>
      <c r="E70" s="191" t="s">
        <v>634</v>
      </c>
      <c r="F70" s="191" t="s">
        <v>642</v>
      </c>
      <c r="G70" s="191" t="s">
        <v>639</v>
      </c>
      <c r="H70" s="191" t="s">
        <v>661</v>
      </c>
      <c r="I70" s="191"/>
      <c r="J70" s="191"/>
      <c r="K70" s="191" t="s">
        <v>646</v>
      </c>
      <c r="L70" s="191" t="s">
        <v>644</v>
      </c>
      <c r="M70" s="191"/>
      <c r="N70" s="192" t="s">
        <v>672</v>
      </c>
      <c r="O70" s="220" t="s">
        <v>695</v>
      </c>
      <c r="P70" s="225" t="s">
        <v>725</v>
      </c>
      <c r="Q70" s="193">
        <v>1</v>
      </c>
      <c r="R70" s="191">
        <v>3</v>
      </c>
      <c r="S70" s="191">
        <v>3</v>
      </c>
      <c r="T70" s="191">
        <v>3</v>
      </c>
      <c r="U70" s="194">
        <v>1</v>
      </c>
      <c r="V70" s="193">
        <v>2</v>
      </c>
      <c r="W70" s="191">
        <v>3</v>
      </c>
      <c r="X70" s="194">
        <v>2</v>
      </c>
      <c r="Y70" s="195">
        <v>2</v>
      </c>
      <c r="Z70" s="195"/>
      <c r="AA70" s="193" t="s">
        <v>706</v>
      </c>
      <c r="AB70" s="191" t="s">
        <v>706</v>
      </c>
      <c r="AC70" s="194" t="s">
        <v>697</v>
      </c>
      <c r="AD70" s="193"/>
      <c r="AE70" s="191"/>
      <c r="AF70" s="191"/>
      <c r="AG70" s="202"/>
      <c r="AH70" s="202"/>
      <c r="AI70" s="191"/>
      <c r="AJ70" s="191"/>
      <c r="AK70" s="194"/>
      <c r="AL70" s="193" t="s">
        <v>626</v>
      </c>
      <c r="AM70" s="191" t="s">
        <v>626</v>
      </c>
      <c r="AN70" s="191"/>
      <c r="AO70" s="194"/>
      <c r="AP70" s="182" t="s">
        <v>930</v>
      </c>
      <c r="AQ70" s="239" t="s">
        <v>932</v>
      </c>
    </row>
    <row r="71" spans="1:43" x14ac:dyDescent="0.2">
      <c r="A71" s="41" t="s">
        <v>516</v>
      </c>
      <c r="B71" s="41" t="s">
        <v>378</v>
      </c>
      <c r="C71" s="160" t="s">
        <v>379</v>
      </c>
      <c r="D71" s="201">
        <v>2</v>
      </c>
      <c r="E71" s="197" t="s">
        <v>634</v>
      </c>
      <c r="F71" s="197" t="s">
        <v>635</v>
      </c>
      <c r="G71" s="197" t="s">
        <v>638</v>
      </c>
      <c r="H71" s="197" t="s">
        <v>639</v>
      </c>
      <c r="I71" s="191"/>
      <c r="J71" s="191"/>
      <c r="K71" s="197" t="s">
        <v>646</v>
      </c>
      <c r="L71" s="197" t="s">
        <v>644</v>
      </c>
      <c r="M71" s="191"/>
      <c r="N71" s="199" t="s">
        <v>663</v>
      </c>
      <c r="O71" s="221" t="s">
        <v>808</v>
      </c>
      <c r="P71" s="226" t="s">
        <v>725</v>
      </c>
      <c r="Q71" s="193">
        <v>1</v>
      </c>
      <c r="R71" s="191">
        <v>3</v>
      </c>
      <c r="S71" s="191">
        <v>3</v>
      </c>
      <c r="T71" s="191">
        <v>1</v>
      </c>
      <c r="U71" s="194">
        <v>0</v>
      </c>
      <c r="V71" s="193">
        <v>1</v>
      </c>
      <c r="W71" s="191">
        <v>3</v>
      </c>
      <c r="X71" s="194">
        <v>2</v>
      </c>
      <c r="Y71" s="195">
        <v>1</v>
      </c>
      <c r="Z71" s="195">
        <v>1</v>
      </c>
      <c r="AA71" s="228" t="s">
        <v>706</v>
      </c>
      <c r="AB71" s="197" t="s">
        <v>697</v>
      </c>
      <c r="AC71" s="229" t="s">
        <v>697</v>
      </c>
      <c r="AD71" s="193"/>
      <c r="AE71" s="191"/>
      <c r="AF71" s="202"/>
      <c r="AG71" s="202"/>
      <c r="AH71" s="202"/>
      <c r="AI71" s="191"/>
      <c r="AJ71" s="191"/>
      <c r="AK71" s="194"/>
      <c r="AL71" s="193" t="s">
        <v>626</v>
      </c>
      <c r="AM71" s="191"/>
      <c r="AN71" s="191"/>
      <c r="AO71" s="194"/>
      <c r="AP71" s="230" t="s">
        <v>742</v>
      </c>
      <c r="AQ71" s="216" t="s">
        <v>810</v>
      </c>
    </row>
    <row r="72" spans="1:43" x14ac:dyDescent="0.2">
      <c r="A72" s="110" t="s">
        <v>552</v>
      </c>
      <c r="B72" s="110" t="s">
        <v>17</v>
      </c>
      <c r="C72" s="165" t="s">
        <v>278</v>
      </c>
      <c r="D72" s="203">
        <v>2</v>
      </c>
      <c r="E72" s="197" t="s">
        <v>634</v>
      </c>
      <c r="F72" s="197" t="s">
        <v>642</v>
      </c>
      <c r="G72" s="197" t="s">
        <v>638</v>
      </c>
      <c r="H72" s="197" t="s">
        <v>660</v>
      </c>
      <c r="I72" s="191"/>
      <c r="J72" s="191"/>
      <c r="K72" s="197" t="s">
        <v>646</v>
      </c>
      <c r="L72" s="197" t="s">
        <v>644</v>
      </c>
      <c r="M72" s="191"/>
      <c r="N72" s="199" t="s">
        <v>663</v>
      </c>
      <c r="O72" s="221" t="s">
        <v>808</v>
      </c>
      <c r="P72" s="226" t="s">
        <v>725</v>
      </c>
      <c r="Q72" s="193">
        <v>1</v>
      </c>
      <c r="R72" s="191">
        <v>3</v>
      </c>
      <c r="S72" s="191">
        <v>3</v>
      </c>
      <c r="T72" s="191">
        <v>2</v>
      </c>
      <c r="U72" s="194">
        <v>1</v>
      </c>
      <c r="V72" s="193">
        <v>1</v>
      </c>
      <c r="W72" s="191">
        <v>3</v>
      </c>
      <c r="X72" s="194">
        <v>2</v>
      </c>
      <c r="Y72" s="195">
        <v>1</v>
      </c>
      <c r="Z72" s="195">
        <v>1</v>
      </c>
      <c r="AA72" s="228" t="s">
        <v>706</v>
      </c>
      <c r="AB72" s="197" t="s">
        <v>697</v>
      </c>
      <c r="AC72" s="229" t="s">
        <v>697</v>
      </c>
      <c r="AD72" s="193"/>
      <c r="AE72" s="191"/>
      <c r="AF72" s="202"/>
      <c r="AG72" s="202"/>
      <c r="AH72" s="202"/>
      <c r="AI72" s="191"/>
      <c r="AJ72" s="191"/>
      <c r="AK72" s="194"/>
      <c r="AL72" s="193" t="s">
        <v>626</v>
      </c>
      <c r="AM72" s="191"/>
      <c r="AN72" s="191"/>
      <c r="AO72" s="194"/>
      <c r="AP72" s="230" t="s">
        <v>742</v>
      </c>
      <c r="AQ72" s="216" t="s">
        <v>809</v>
      </c>
    </row>
    <row r="73" spans="1:43" x14ac:dyDescent="0.2">
      <c r="A73" s="41" t="s">
        <v>609</v>
      </c>
      <c r="B73" s="41" t="s">
        <v>448</v>
      </c>
      <c r="C73" s="160" t="s">
        <v>449</v>
      </c>
      <c r="D73" s="201">
        <v>2</v>
      </c>
      <c r="E73" s="197" t="s">
        <v>634</v>
      </c>
      <c r="F73" s="197" t="s">
        <v>642</v>
      </c>
      <c r="G73" s="197" t="s">
        <v>638</v>
      </c>
      <c r="H73" s="197" t="s">
        <v>661</v>
      </c>
      <c r="I73" s="191"/>
      <c r="J73" s="191"/>
      <c r="K73" s="197" t="s">
        <v>646</v>
      </c>
      <c r="L73" s="197" t="s">
        <v>644</v>
      </c>
      <c r="M73" s="191"/>
      <c r="N73" s="199" t="s">
        <v>680</v>
      </c>
      <c r="O73" s="221" t="s">
        <v>695</v>
      </c>
      <c r="P73" s="226" t="s">
        <v>725</v>
      </c>
      <c r="Q73" s="193">
        <v>0</v>
      </c>
      <c r="R73" s="191">
        <v>2</v>
      </c>
      <c r="S73" s="191">
        <v>3</v>
      </c>
      <c r="T73" s="191">
        <v>2</v>
      </c>
      <c r="U73" s="194">
        <v>0</v>
      </c>
      <c r="V73" s="193">
        <v>1</v>
      </c>
      <c r="W73" s="191">
        <v>3</v>
      </c>
      <c r="X73" s="194">
        <v>0</v>
      </c>
      <c r="Y73" s="195">
        <v>0</v>
      </c>
      <c r="Z73" s="195">
        <v>2</v>
      </c>
      <c r="AA73" s="228" t="s">
        <v>706</v>
      </c>
      <c r="AB73" s="197" t="s">
        <v>697</v>
      </c>
      <c r="AC73" s="229" t="s">
        <v>629</v>
      </c>
      <c r="AD73" s="193"/>
      <c r="AE73" s="191"/>
      <c r="AF73" s="202"/>
      <c r="AG73" s="202"/>
      <c r="AH73" s="202"/>
      <c r="AI73" s="202"/>
      <c r="AJ73" s="202"/>
      <c r="AK73" s="194"/>
      <c r="AL73" s="193" t="s">
        <v>626</v>
      </c>
      <c r="AM73" s="191"/>
      <c r="AN73" s="191" t="s">
        <v>626</v>
      </c>
      <c r="AO73" s="194" t="s">
        <v>626</v>
      </c>
      <c r="AP73" s="230" t="s">
        <v>804</v>
      </c>
      <c r="AQ73" s="216" t="s">
        <v>805</v>
      </c>
    </row>
    <row r="74" spans="1:43" x14ac:dyDescent="0.2">
      <c r="A74" s="41" t="s">
        <v>541</v>
      </c>
      <c r="B74" s="41" t="s">
        <v>80</v>
      </c>
      <c r="C74" s="160" t="s">
        <v>373</v>
      </c>
      <c r="D74" s="201">
        <v>2</v>
      </c>
      <c r="E74" s="191" t="s">
        <v>634</v>
      </c>
      <c r="F74" s="191" t="s">
        <v>642</v>
      </c>
      <c r="G74" s="191" t="s">
        <v>638</v>
      </c>
      <c r="H74" s="191" t="s">
        <v>661</v>
      </c>
      <c r="I74" s="191"/>
      <c r="J74" s="191"/>
      <c r="K74" s="191" t="s">
        <v>646</v>
      </c>
      <c r="L74" s="191" t="s">
        <v>644</v>
      </c>
      <c r="M74" s="191"/>
      <c r="N74" s="192" t="s">
        <v>683</v>
      </c>
      <c r="O74" s="220" t="s">
        <v>919</v>
      </c>
      <c r="P74" s="225" t="s">
        <v>643</v>
      </c>
      <c r="Q74" s="193">
        <v>2</v>
      </c>
      <c r="R74" s="191">
        <v>3</v>
      </c>
      <c r="S74" s="191">
        <v>3</v>
      </c>
      <c r="T74" s="191">
        <v>3</v>
      </c>
      <c r="U74" s="194">
        <v>2</v>
      </c>
      <c r="V74" s="193">
        <v>2</v>
      </c>
      <c r="W74" s="191">
        <v>3</v>
      </c>
      <c r="X74" s="194">
        <v>1</v>
      </c>
      <c r="Y74" s="195">
        <v>2</v>
      </c>
      <c r="Z74" s="195">
        <v>3</v>
      </c>
      <c r="AA74" s="193" t="s">
        <v>697</v>
      </c>
      <c r="AB74" s="191" t="s">
        <v>629</v>
      </c>
      <c r="AC74" s="194" t="s">
        <v>697</v>
      </c>
      <c r="AD74" s="193"/>
      <c r="AE74" s="191"/>
      <c r="AF74" s="202"/>
      <c r="AG74" s="202"/>
      <c r="AH74" s="202"/>
      <c r="AI74" s="202"/>
      <c r="AJ74" s="202"/>
      <c r="AK74" s="194"/>
      <c r="AL74" s="193" t="s">
        <v>626</v>
      </c>
      <c r="AM74" s="191"/>
      <c r="AN74" s="191"/>
      <c r="AO74" s="194"/>
      <c r="AP74" s="182" t="s">
        <v>917</v>
      </c>
      <c r="AQ74" s="239" t="s">
        <v>933</v>
      </c>
    </row>
    <row r="75" spans="1:43" x14ac:dyDescent="0.2">
      <c r="A75" s="41" t="s">
        <v>559</v>
      </c>
      <c r="B75" s="41" t="s">
        <v>37</v>
      </c>
      <c r="C75" s="160" t="s">
        <v>301</v>
      </c>
      <c r="D75" s="201">
        <v>2</v>
      </c>
      <c r="E75" s="191" t="s">
        <v>634</v>
      </c>
      <c r="F75" s="191" t="s">
        <v>642</v>
      </c>
      <c r="G75" s="191" t="s">
        <v>638</v>
      </c>
      <c r="H75" s="191" t="s">
        <v>661</v>
      </c>
      <c r="I75" s="191"/>
      <c r="J75" s="191"/>
      <c r="K75" s="191" t="s">
        <v>646</v>
      </c>
      <c r="L75" s="191" t="s">
        <v>644</v>
      </c>
      <c r="M75" s="191"/>
      <c r="N75" s="192" t="s">
        <v>683</v>
      </c>
      <c r="O75" s="220" t="s">
        <v>919</v>
      </c>
      <c r="P75" s="225" t="s">
        <v>643</v>
      </c>
      <c r="Q75" s="193">
        <v>2</v>
      </c>
      <c r="R75" s="191">
        <v>2</v>
      </c>
      <c r="S75" s="191">
        <v>3</v>
      </c>
      <c r="T75" s="191">
        <v>3</v>
      </c>
      <c r="U75" s="194">
        <v>3</v>
      </c>
      <c r="V75" s="193">
        <v>2</v>
      </c>
      <c r="W75" s="191">
        <v>3</v>
      </c>
      <c r="X75" s="194">
        <v>1</v>
      </c>
      <c r="Y75" s="195">
        <v>2</v>
      </c>
      <c r="Z75" s="195">
        <v>3</v>
      </c>
      <c r="AA75" s="193" t="s">
        <v>697</v>
      </c>
      <c r="AB75" s="191" t="s">
        <v>629</v>
      </c>
      <c r="AC75" s="194" t="s">
        <v>697</v>
      </c>
      <c r="AD75" s="193"/>
      <c r="AE75" s="191"/>
      <c r="AF75" s="202"/>
      <c r="AG75" s="202"/>
      <c r="AH75" s="202"/>
      <c r="AI75" s="202"/>
      <c r="AJ75" s="202"/>
      <c r="AK75" s="194"/>
      <c r="AL75" s="193" t="s">
        <v>626</v>
      </c>
      <c r="AM75" s="191"/>
      <c r="AN75" s="191"/>
      <c r="AO75" s="194"/>
      <c r="AP75" s="182" t="s">
        <v>917</v>
      </c>
      <c r="AQ75" s="239" t="s">
        <v>934</v>
      </c>
    </row>
    <row r="76" spans="1:43" x14ac:dyDescent="0.2">
      <c r="A76" s="41" t="s">
        <v>579</v>
      </c>
      <c r="B76" s="41" t="s">
        <v>71</v>
      </c>
      <c r="C76" s="160" t="s">
        <v>319</v>
      </c>
      <c r="D76" s="201">
        <v>2</v>
      </c>
      <c r="E76" s="191" t="s">
        <v>634</v>
      </c>
      <c r="F76" s="191" t="s">
        <v>642</v>
      </c>
      <c r="G76" s="191" t="s">
        <v>638</v>
      </c>
      <c r="H76" s="191" t="s">
        <v>638</v>
      </c>
      <c r="I76" s="191"/>
      <c r="J76" s="191"/>
      <c r="K76" s="191" t="s">
        <v>646</v>
      </c>
      <c r="L76" s="191" t="s">
        <v>915</v>
      </c>
      <c r="M76" s="191"/>
      <c r="N76" s="192" t="s">
        <v>683</v>
      </c>
      <c r="O76" s="220" t="s">
        <v>919</v>
      </c>
      <c r="P76" s="225" t="s">
        <v>643</v>
      </c>
      <c r="Q76" s="193">
        <v>3</v>
      </c>
      <c r="R76" s="191">
        <v>3</v>
      </c>
      <c r="S76" s="191">
        <v>3</v>
      </c>
      <c r="T76" s="191">
        <v>3</v>
      </c>
      <c r="U76" s="194">
        <v>2</v>
      </c>
      <c r="V76" s="193">
        <v>2</v>
      </c>
      <c r="W76" s="191">
        <v>3</v>
      </c>
      <c r="X76" s="194">
        <v>2</v>
      </c>
      <c r="Y76" s="195">
        <v>2</v>
      </c>
      <c r="Z76" s="195">
        <v>3</v>
      </c>
      <c r="AA76" s="193" t="s">
        <v>697</v>
      </c>
      <c r="AB76" s="191" t="s">
        <v>629</v>
      </c>
      <c r="AC76" s="194" t="s">
        <v>697</v>
      </c>
      <c r="AD76" s="193"/>
      <c r="AE76" s="191"/>
      <c r="AF76" s="202"/>
      <c r="AG76" s="202"/>
      <c r="AH76" s="202"/>
      <c r="AI76" s="202"/>
      <c r="AJ76" s="202"/>
      <c r="AK76" s="194"/>
      <c r="AL76" s="193" t="s">
        <v>626</v>
      </c>
      <c r="AM76" s="191"/>
      <c r="AN76" s="191"/>
      <c r="AO76" s="194"/>
      <c r="AP76" s="182" t="s">
        <v>917</v>
      </c>
      <c r="AQ76" s="239" t="s">
        <v>935</v>
      </c>
    </row>
    <row r="77" spans="1:43" x14ac:dyDescent="0.2">
      <c r="A77" s="41" t="s">
        <v>936</v>
      </c>
      <c r="B77" s="41" t="s">
        <v>899</v>
      </c>
      <c r="C77" s="160" t="s">
        <v>900</v>
      </c>
      <c r="D77" s="201">
        <v>2</v>
      </c>
      <c r="E77" s="191" t="s">
        <v>634</v>
      </c>
      <c r="F77" s="191" t="s">
        <v>642</v>
      </c>
      <c r="G77" s="191" t="s">
        <v>638</v>
      </c>
      <c r="H77" s="191" t="s">
        <v>660</v>
      </c>
      <c r="I77" s="191"/>
      <c r="J77" s="191"/>
      <c r="K77" s="191" t="s">
        <v>646</v>
      </c>
      <c r="L77" s="191" t="s">
        <v>644</v>
      </c>
      <c r="M77" s="191"/>
      <c r="N77" s="192" t="s">
        <v>663</v>
      </c>
      <c r="O77" s="220" t="s">
        <v>919</v>
      </c>
      <c r="P77" s="225" t="s">
        <v>643</v>
      </c>
      <c r="Q77" s="193"/>
      <c r="R77" s="191"/>
      <c r="S77" s="191"/>
      <c r="T77" s="191"/>
      <c r="U77" s="194"/>
      <c r="V77" s="193"/>
      <c r="W77" s="191"/>
      <c r="X77" s="194"/>
      <c r="Y77" s="195"/>
      <c r="Z77" s="195"/>
      <c r="AA77" s="193" t="s">
        <v>697</v>
      </c>
      <c r="AB77" s="191" t="s">
        <v>697</v>
      </c>
      <c r="AC77" s="194" t="s">
        <v>697</v>
      </c>
      <c r="AD77" s="193"/>
      <c r="AE77" s="191"/>
      <c r="AF77" s="191"/>
      <c r="AG77" s="202"/>
      <c r="AH77" s="202"/>
      <c r="AI77" s="202"/>
      <c r="AJ77" s="202"/>
      <c r="AK77" s="194"/>
      <c r="AL77" s="193" t="s">
        <v>626</v>
      </c>
      <c r="AM77" s="191"/>
      <c r="AN77" s="191"/>
      <c r="AO77" s="194"/>
      <c r="AP77" s="182" t="s">
        <v>937</v>
      </c>
      <c r="AQ77" s="175"/>
    </row>
    <row r="78" spans="1:43" x14ac:dyDescent="0.2">
      <c r="A78" s="41" t="s">
        <v>583</v>
      </c>
      <c r="B78" s="41" t="s">
        <v>826</v>
      </c>
      <c r="C78" s="160" t="s">
        <v>827</v>
      </c>
      <c r="D78" s="201">
        <v>2</v>
      </c>
      <c r="E78" s="191" t="s">
        <v>634</v>
      </c>
      <c r="F78" s="191" t="s">
        <v>642</v>
      </c>
      <c r="G78" s="191" t="s">
        <v>638</v>
      </c>
      <c r="H78" s="191" t="s">
        <v>661</v>
      </c>
      <c r="I78" s="191"/>
      <c r="J78" s="191"/>
      <c r="K78" s="191" t="s">
        <v>646</v>
      </c>
      <c r="L78" s="191" t="s">
        <v>644</v>
      </c>
      <c r="M78" s="191"/>
      <c r="N78" s="192" t="s">
        <v>669</v>
      </c>
      <c r="O78" s="220" t="s">
        <v>919</v>
      </c>
      <c r="P78" s="225" t="s">
        <v>643</v>
      </c>
      <c r="Q78" s="193"/>
      <c r="R78" s="191"/>
      <c r="S78" s="191"/>
      <c r="T78" s="191"/>
      <c r="U78" s="194"/>
      <c r="V78" s="193"/>
      <c r="W78" s="191"/>
      <c r="X78" s="194"/>
      <c r="Y78" s="195"/>
      <c r="Z78" s="195"/>
      <c r="AA78" s="193" t="s">
        <v>697</v>
      </c>
      <c r="AB78" s="191" t="s">
        <v>697</v>
      </c>
      <c r="AC78" s="194" t="s">
        <v>697</v>
      </c>
      <c r="AD78" s="193"/>
      <c r="AE78" s="191"/>
      <c r="AF78" s="191"/>
      <c r="AG78" s="202"/>
      <c r="AH78" s="202"/>
      <c r="AI78" s="202"/>
      <c r="AJ78" s="202"/>
      <c r="AK78" s="194"/>
      <c r="AL78" s="193" t="s">
        <v>626</v>
      </c>
      <c r="AM78" s="191"/>
      <c r="AN78" s="191"/>
      <c r="AO78" s="194"/>
      <c r="AP78" s="182" t="s">
        <v>938</v>
      </c>
      <c r="AQ78" s="175"/>
    </row>
    <row r="79" spans="1:43" x14ac:dyDescent="0.2">
      <c r="A79" s="41" t="s">
        <v>568</v>
      </c>
      <c r="B79" s="41" t="s">
        <v>307</v>
      </c>
      <c r="C79" s="160" t="s">
        <v>306</v>
      </c>
      <c r="D79" s="201">
        <v>2</v>
      </c>
      <c r="E79" s="197" t="s">
        <v>637</v>
      </c>
      <c r="F79" s="197" t="s">
        <v>635</v>
      </c>
      <c r="G79" s="191"/>
      <c r="H79" s="197" t="s">
        <v>661</v>
      </c>
      <c r="I79" s="191"/>
      <c r="J79" s="191"/>
      <c r="K79" s="197" t="s">
        <v>639</v>
      </c>
      <c r="L79" s="197" t="s">
        <v>644</v>
      </c>
      <c r="M79" s="191"/>
      <c r="N79" s="192"/>
      <c r="O79" s="221" t="s">
        <v>702</v>
      </c>
      <c r="P79" s="226" t="s">
        <v>643</v>
      </c>
      <c r="Q79" s="193"/>
      <c r="R79" s="191"/>
      <c r="S79" s="191"/>
      <c r="T79" s="191"/>
      <c r="U79" s="194"/>
      <c r="V79" s="193"/>
      <c r="W79" s="191"/>
      <c r="X79" s="194"/>
      <c r="Y79" s="195"/>
      <c r="Z79" s="195"/>
      <c r="AA79" s="228" t="s">
        <v>706</v>
      </c>
      <c r="AB79" s="197" t="s">
        <v>629</v>
      </c>
      <c r="AC79" s="229" t="s">
        <v>629</v>
      </c>
      <c r="AD79" s="193"/>
      <c r="AE79" s="202"/>
      <c r="AF79" s="202"/>
      <c r="AG79" s="202"/>
      <c r="AH79" s="202"/>
      <c r="AI79" s="202"/>
      <c r="AJ79" s="202"/>
      <c r="AK79" s="214"/>
      <c r="AL79" s="193"/>
      <c r="AM79" s="191"/>
      <c r="AN79" s="191"/>
      <c r="AO79" s="194"/>
      <c r="AP79" s="182"/>
      <c r="AQ79" s="175"/>
    </row>
    <row r="80" spans="1:43" x14ac:dyDescent="0.2">
      <c r="A80" s="41" t="s">
        <v>587</v>
      </c>
      <c r="B80" s="41" t="s">
        <v>54</v>
      </c>
      <c r="C80" s="160" t="s">
        <v>908</v>
      </c>
      <c r="D80" s="201">
        <v>2</v>
      </c>
      <c r="E80" s="191" t="s">
        <v>634</v>
      </c>
      <c r="F80" s="191" t="s">
        <v>642</v>
      </c>
      <c r="G80" s="191" t="s">
        <v>641</v>
      </c>
      <c r="H80" s="191" t="s">
        <v>644</v>
      </c>
      <c r="I80" s="191"/>
      <c r="J80" s="191"/>
      <c r="K80" s="191" t="s">
        <v>646</v>
      </c>
      <c r="L80" s="191" t="s">
        <v>644</v>
      </c>
      <c r="M80" s="191"/>
      <c r="N80" s="192" t="s">
        <v>672</v>
      </c>
      <c r="O80" s="220" t="s">
        <v>722</v>
      </c>
      <c r="P80" s="225" t="s">
        <v>643</v>
      </c>
      <c r="Q80" s="193">
        <v>1</v>
      </c>
      <c r="R80" s="191">
        <v>2</v>
      </c>
      <c r="S80" s="191">
        <v>3</v>
      </c>
      <c r="T80" s="191">
        <v>3</v>
      </c>
      <c r="U80" s="194">
        <v>1</v>
      </c>
      <c r="V80" s="193"/>
      <c r="W80" s="191"/>
      <c r="X80" s="194"/>
      <c r="Y80" s="195"/>
      <c r="Z80" s="195"/>
      <c r="AA80" s="193" t="s">
        <v>706</v>
      </c>
      <c r="AB80" s="191" t="s">
        <v>706</v>
      </c>
      <c r="AC80" s="194" t="s">
        <v>706</v>
      </c>
      <c r="AD80" s="193"/>
      <c r="AE80" s="191"/>
      <c r="AF80" s="191"/>
      <c r="AG80" s="202"/>
      <c r="AH80" s="202"/>
      <c r="AI80" s="191"/>
      <c r="AJ80" s="191"/>
      <c r="AK80" s="194"/>
      <c r="AL80" s="193"/>
      <c r="AM80" s="191"/>
      <c r="AN80" s="191"/>
      <c r="AO80" s="194"/>
      <c r="AP80" s="182" t="s">
        <v>772</v>
      </c>
      <c r="AQ80" s="175"/>
    </row>
    <row r="81" spans="1:43" x14ac:dyDescent="0.2">
      <c r="A81" s="41" t="s">
        <v>508</v>
      </c>
      <c r="B81" s="41" t="s">
        <v>429</v>
      </c>
      <c r="C81" s="160" t="s">
        <v>430</v>
      </c>
      <c r="D81" s="201">
        <v>2</v>
      </c>
      <c r="E81" s="197" t="s">
        <v>634</v>
      </c>
      <c r="F81" s="197" t="s">
        <v>642</v>
      </c>
      <c r="G81" s="197" t="s">
        <v>639</v>
      </c>
      <c r="H81" s="197" t="s">
        <v>639</v>
      </c>
      <c r="I81" s="191"/>
      <c r="J81" s="191"/>
      <c r="K81" s="197" t="s">
        <v>646</v>
      </c>
      <c r="L81" s="197" t="s">
        <v>644</v>
      </c>
      <c r="M81" s="197" t="s">
        <v>626</v>
      </c>
      <c r="N81" s="199" t="s">
        <v>673</v>
      </c>
      <c r="O81" s="221" t="s">
        <v>722</v>
      </c>
      <c r="P81" s="226" t="s">
        <v>643</v>
      </c>
      <c r="Q81" s="193">
        <v>2</v>
      </c>
      <c r="R81" s="191">
        <v>3</v>
      </c>
      <c r="S81" s="191">
        <v>3</v>
      </c>
      <c r="T81" s="191">
        <v>2</v>
      </c>
      <c r="U81" s="194">
        <v>1</v>
      </c>
      <c r="V81" s="193">
        <v>2</v>
      </c>
      <c r="W81" s="191">
        <v>3</v>
      </c>
      <c r="X81" s="194">
        <v>1</v>
      </c>
      <c r="Y81" s="195">
        <v>1</v>
      </c>
      <c r="Z81" s="195">
        <v>2</v>
      </c>
      <c r="AA81" s="228" t="s">
        <v>697</v>
      </c>
      <c r="AB81" s="197" t="s">
        <v>697</v>
      </c>
      <c r="AC81" s="229" t="s">
        <v>697</v>
      </c>
      <c r="AD81" s="193"/>
      <c r="AE81" s="191"/>
      <c r="AF81" s="202"/>
      <c r="AG81" s="202"/>
      <c r="AH81" s="191"/>
      <c r="AI81" s="191"/>
      <c r="AJ81" s="191"/>
      <c r="AK81" s="194"/>
      <c r="AL81" s="228" t="s">
        <v>626</v>
      </c>
      <c r="AM81" s="191"/>
      <c r="AN81" s="191"/>
      <c r="AO81" s="194"/>
      <c r="AP81" s="230" t="s">
        <v>793</v>
      </c>
      <c r="AQ81" s="216" t="s">
        <v>794</v>
      </c>
    </row>
    <row r="82" spans="1:43" x14ac:dyDescent="0.2">
      <c r="A82" s="41" t="s">
        <v>525</v>
      </c>
      <c r="B82" s="41" t="s">
        <v>22</v>
      </c>
      <c r="C82" s="160" t="s">
        <v>283</v>
      </c>
      <c r="D82" s="201">
        <v>2</v>
      </c>
      <c r="E82" s="197" t="s">
        <v>634</v>
      </c>
      <c r="F82" s="197" t="s">
        <v>635</v>
      </c>
      <c r="G82" s="197" t="s">
        <v>639</v>
      </c>
      <c r="H82" s="197" t="s">
        <v>639</v>
      </c>
      <c r="I82" s="191"/>
      <c r="J82" s="191"/>
      <c r="K82" s="197" t="s">
        <v>646</v>
      </c>
      <c r="L82" s="197" t="s">
        <v>644</v>
      </c>
      <c r="M82" s="197" t="s">
        <v>626</v>
      </c>
      <c r="N82" s="199" t="s">
        <v>678</v>
      </c>
      <c r="O82" s="221" t="s">
        <v>722</v>
      </c>
      <c r="P82" s="226" t="s">
        <v>643</v>
      </c>
      <c r="Q82" s="193">
        <v>1</v>
      </c>
      <c r="R82" s="191">
        <v>2</v>
      </c>
      <c r="S82" s="191">
        <v>3</v>
      </c>
      <c r="T82" s="191">
        <v>2</v>
      </c>
      <c r="U82" s="194">
        <v>1</v>
      </c>
      <c r="V82" s="193">
        <v>1</v>
      </c>
      <c r="W82" s="191">
        <v>3</v>
      </c>
      <c r="X82" s="194">
        <v>2</v>
      </c>
      <c r="Y82" s="195">
        <v>2</v>
      </c>
      <c r="Z82" s="195">
        <v>3</v>
      </c>
      <c r="AA82" s="228" t="s">
        <v>697</v>
      </c>
      <c r="AB82" s="197" t="s">
        <v>629</v>
      </c>
      <c r="AC82" s="229" t="s">
        <v>629</v>
      </c>
      <c r="AD82" s="193"/>
      <c r="AE82" s="191"/>
      <c r="AF82" s="202"/>
      <c r="AG82" s="202"/>
      <c r="AH82" s="202"/>
      <c r="AI82" s="191"/>
      <c r="AJ82" s="191"/>
      <c r="AK82" s="194"/>
      <c r="AL82" s="228" t="s">
        <v>626</v>
      </c>
      <c r="AM82" s="191"/>
      <c r="AN82" s="191"/>
      <c r="AO82" s="194"/>
      <c r="AP82" s="230" t="s">
        <v>772</v>
      </c>
      <c r="AQ82" s="216" t="s">
        <v>792</v>
      </c>
    </row>
    <row r="83" spans="1:43" x14ac:dyDescent="0.2">
      <c r="A83" s="110" t="s">
        <v>534</v>
      </c>
      <c r="B83" s="110" t="s">
        <v>391</v>
      </c>
      <c r="C83" s="168" t="s">
        <v>392</v>
      </c>
      <c r="D83" s="203">
        <v>2</v>
      </c>
      <c r="E83" s="191" t="s">
        <v>634</v>
      </c>
      <c r="F83" s="191" t="s">
        <v>642</v>
      </c>
      <c r="G83" s="191" t="s">
        <v>639</v>
      </c>
      <c r="H83" s="191" t="s">
        <v>661</v>
      </c>
      <c r="I83" s="191"/>
      <c r="J83" s="191"/>
      <c r="K83" s="191" t="s">
        <v>646</v>
      </c>
      <c r="L83" s="191" t="s">
        <v>644</v>
      </c>
      <c r="M83" s="191"/>
      <c r="N83" s="192" t="s">
        <v>672</v>
      </c>
      <c r="O83" s="220" t="s">
        <v>919</v>
      </c>
      <c r="P83" s="225" t="s">
        <v>643</v>
      </c>
      <c r="Q83" s="193"/>
      <c r="R83" s="191"/>
      <c r="S83" s="191"/>
      <c r="T83" s="191"/>
      <c r="U83" s="194"/>
      <c r="V83" s="193"/>
      <c r="W83" s="191"/>
      <c r="X83" s="194"/>
      <c r="Y83" s="195"/>
      <c r="Z83" s="195"/>
      <c r="AA83" s="193"/>
      <c r="AB83" s="191"/>
      <c r="AC83" s="194"/>
      <c r="AD83" s="193"/>
      <c r="AE83" s="191"/>
      <c r="AF83" s="202"/>
      <c r="AG83" s="202"/>
      <c r="AH83" s="202"/>
      <c r="AI83" s="191"/>
      <c r="AJ83" s="191"/>
      <c r="AK83" s="194"/>
      <c r="AL83" s="193"/>
      <c r="AM83" s="191"/>
      <c r="AN83" s="191"/>
      <c r="AO83" s="194"/>
      <c r="AP83" s="182" t="s">
        <v>772</v>
      </c>
      <c r="AQ83" s="175"/>
    </row>
    <row r="84" spans="1:43" x14ac:dyDescent="0.2">
      <c r="A84" s="110" t="s">
        <v>536</v>
      </c>
      <c r="B84" s="41" t="s">
        <v>93</v>
      </c>
      <c r="C84" s="160" t="s">
        <v>288</v>
      </c>
      <c r="D84" s="201">
        <v>2</v>
      </c>
      <c r="E84" s="191" t="s">
        <v>634</v>
      </c>
      <c r="F84" s="191" t="s">
        <v>642</v>
      </c>
      <c r="G84" s="191" t="s">
        <v>939</v>
      </c>
      <c r="H84" s="191" t="s">
        <v>661</v>
      </c>
      <c r="I84" s="191"/>
      <c r="J84" s="191"/>
      <c r="K84" s="191" t="s">
        <v>646</v>
      </c>
      <c r="L84" s="191" t="s">
        <v>644</v>
      </c>
      <c r="M84" s="191"/>
      <c r="N84" s="192" t="s">
        <v>672</v>
      </c>
      <c r="O84" s="220" t="s">
        <v>919</v>
      </c>
      <c r="P84" s="225" t="s">
        <v>643</v>
      </c>
      <c r="Q84" s="193">
        <v>1</v>
      </c>
      <c r="R84" s="191">
        <v>2</v>
      </c>
      <c r="S84" s="191">
        <v>3</v>
      </c>
      <c r="T84" s="191">
        <v>3</v>
      </c>
      <c r="U84" s="194">
        <v>2</v>
      </c>
      <c r="V84" s="193">
        <v>2</v>
      </c>
      <c r="W84" s="191">
        <v>3</v>
      </c>
      <c r="X84" s="194">
        <v>2</v>
      </c>
      <c r="Y84" s="195">
        <v>2</v>
      </c>
      <c r="Z84" s="195">
        <v>1</v>
      </c>
      <c r="AA84" s="193" t="s">
        <v>706</v>
      </c>
      <c r="AB84" s="191" t="s">
        <v>697</v>
      </c>
      <c r="AC84" s="194" t="s">
        <v>697</v>
      </c>
      <c r="AD84" s="193"/>
      <c r="AE84" s="191"/>
      <c r="AF84" s="202"/>
      <c r="AG84" s="202"/>
      <c r="AH84" s="202"/>
      <c r="AI84" s="202"/>
      <c r="AJ84" s="191"/>
      <c r="AK84" s="194"/>
      <c r="AL84" s="193" t="s">
        <v>626</v>
      </c>
      <c r="AM84" s="191"/>
      <c r="AN84" s="191" t="s">
        <v>626</v>
      </c>
      <c r="AO84" s="194"/>
      <c r="AP84" s="182" t="s">
        <v>940</v>
      </c>
      <c r="AQ84" s="239" t="s">
        <v>941</v>
      </c>
    </row>
    <row r="85" spans="1:43" x14ac:dyDescent="0.2">
      <c r="A85" s="41" t="s">
        <v>564</v>
      </c>
      <c r="B85" s="41" t="s">
        <v>616</v>
      </c>
      <c r="C85" s="160" t="s">
        <v>305</v>
      </c>
      <c r="D85" s="201">
        <v>2</v>
      </c>
      <c r="E85" s="191" t="s">
        <v>634</v>
      </c>
      <c r="F85" s="191" t="s">
        <v>642</v>
      </c>
      <c r="G85" s="191" t="s">
        <v>660</v>
      </c>
      <c r="H85" s="191" t="s">
        <v>661</v>
      </c>
      <c r="I85" s="191"/>
      <c r="J85" s="191"/>
      <c r="K85" s="191" t="s">
        <v>646</v>
      </c>
      <c r="L85" s="191" t="s">
        <v>644</v>
      </c>
      <c r="M85" s="191"/>
      <c r="N85" s="192" t="s">
        <v>663</v>
      </c>
      <c r="O85" s="220" t="s">
        <v>919</v>
      </c>
      <c r="P85" s="225" t="s">
        <v>643</v>
      </c>
      <c r="Q85" s="193">
        <v>2</v>
      </c>
      <c r="R85" s="191">
        <v>3</v>
      </c>
      <c r="S85" s="191">
        <v>3</v>
      </c>
      <c r="T85" s="191">
        <v>2</v>
      </c>
      <c r="U85" s="194">
        <v>1</v>
      </c>
      <c r="V85" s="193">
        <v>2</v>
      </c>
      <c r="W85" s="191">
        <v>3</v>
      </c>
      <c r="X85" s="194">
        <v>2</v>
      </c>
      <c r="Y85" s="195">
        <v>2</v>
      </c>
      <c r="Z85" s="195">
        <v>1</v>
      </c>
      <c r="AA85" s="193" t="s">
        <v>697</v>
      </c>
      <c r="AB85" s="191" t="s">
        <v>697</v>
      </c>
      <c r="AC85" s="194" t="s">
        <v>697</v>
      </c>
      <c r="AD85" s="193"/>
      <c r="AE85" s="191"/>
      <c r="AF85" s="191"/>
      <c r="AG85" s="202"/>
      <c r="AH85" s="202"/>
      <c r="AI85" s="191"/>
      <c r="AJ85" s="191"/>
      <c r="AK85" s="194"/>
      <c r="AL85" s="193" t="s">
        <v>626</v>
      </c>
      <c r="AM85" s="191" t="s">
        <v>626</v>
      </c>
      <c r="AN85" s="191"/>
      <c r="AO85" s="194"/>
      <c r="AP85" s="182" t="s">
        <v>913</v>
      </c>
      <c r="AQ85" s="239" t="s">
        <v>942</v>
      </c>
    </row>
    <row r="86" spans="1:43" x14ac:dyDescent="0.2">
      <c r="A86" s="41" t="s">
        <v>573</v>
      </c>
      <c r="B86" s="41" t="s">
        <v>40</v>
      </c>
      <c r="C86" s="160" t="s">
        <v>310</v>
      </c>
      <c r="D86" s="201">
        <v>2</v>
      </c>
      <c r="E86" s="191" t="s">
        <v>634</v>
      </c>
      <c r="F86" s="191" t="s">
        <v>642</v>
      </c>
      <c r="G86" s="191" t="s">
        <v>939</v>
      </c>
      <c r="H86" s="191" t="s">
        <v>661</v>
      </c>
      <c r="I86" s="191"/>
      <c r="J86" s="191"/>
      <c r="K86" s="191" t="s">
        <v>646</v>
      </c>
      <c r="L86" s="191" t="s">
        <v>644</v>
      </c>
      <c r="M86" s="191"/>
      <c r="N86" s="192" t="s">
        <v>672</v>
      </c>
      <c r="O86" s="220" t="s">
        <v>919</v>
      </c>
      <c r="P86" s="225" t="s">
        <v>643</v>
      </c>
      <c r="Q86" s="193">
        <v>1</v>
      </c>
      <c r="R86" s="191">
        <v>2</v>
      </c>
      <c r="S86" s="191">
        <v>3</v>
      </c>
      <c r="T86" s="191">
        <v>3</v>
      </c>
      <c r="U86" s="194">
        <v>2</v>
      </c>
      <c r="V86" s="193">
        <v>2</v>
      </c>
      <c r="W86" s="191">
        <v>3</v>
      </c>
      <c r="X86" s="194">
        <v>2</v>
      </c>
      <c r="Y86" s="195">
        <v>2</v>
      </c>
      <c r="Z86" s="195">
        <v>1</v>
      </c>
      <c r="AA86" s="193" t="s">
        <v>697</v>
      </c>
      <c r="AB86" s="191" t="s">
        <v>697</v>
      </c>
      <c r="AC86" s="194" t="s">
        <v>697</v>
      </c>
      <c r="AD86" s="193"/>
      <c r="AE86" s="191"/>
      <c r="AF86" s="202"/>
      <c r="AG86" s="202"/>
      <c r="AH86" s="191"/>
      <c r="AI86" s="191"/>
      <c r="AJ86" s="191"/>
      <c r="AK86" s="194"/>
      <c r="AL86" s="193" t="s">
        <v>626</v>
      </c>
      <c r="AM86" s="191"/>
      <c r="AN86" s="191"/>
      <c r="AO86" s="194"/>
      <c r="AP86" s="182" t="s">
        <v>745</v>
      </c>
      <c r="AQ86" s="239" t="s">
        <v>943</v>
      </c>
    </row>
    <row r="87" spans="1:43" x14ac:dyDescent="0.2">
      <c r="A87" s="41" t="s">
        <v>601</v>
      </c>
      <c r="B87" s="41" t="s">
        <v>416</v>
      </c>
      <c r="C87" s="160" t="s">
        <v>417</v>
      </c>
      <c r="D87" s="201">
        <v>2</v>
      </c>
      <c r="E87" s="191" t="s">
        <v>634</v>
      </c>
      <c r="F87" s="191" t="s">
        <v>642</v>
      </c>
      <c r="G87" s="191" t="s">
        <v>939</v>
      </c>
      <c r="H87" s="191" t="s">
        <v>661</v>
      </c>
      <c r="I87" s="191"/>
      <c r="J87" s="191"/>
      <c r="K87" s="191" t="s">
        <v>646</v>
      </c>
      <c r="L87" s="191" t="s">
        <v>644</v>
      </c>
      <c r="M87" s="191"/>
      <c r="N87" s="192" t="s">
        <v>672</v>
      </c>
      <c r="O87" s="220" t="s">
        <v>919</v>
      </c>
      <c r="P87" s="225" t="s">
        <v>643</v>
      </c>
      <c r="Q87" s="193">
        <v>2</v>
      </c>
      <c r="R87" s="191">
        <v>3</v>
      </c>
      <c r="S87" s="191">
        <v>3</v>
      </c>
      <c r="T87" s="191">
        <v>2</v>
      </c>
      <c r="U87" s="194">
        <v>1</v>
      </c>
      <c r="V87" s="193">
        <v>2</v>
      </c>
      <c r="W87" s="191">
        <v>3</v>
      </c>
      <c r="X87" s="194">
        <v>2</v>
      </c>
      <c r="Y87" s="195">
        <v>2</v>
      </c>
      <c r="Z87" s="195">
        <v>1</v>
      </c>
      <c r="AA87" s="193" t="s">
        <v>706</v>
      </c>
      <c r="AB87" s="191" t="s">
        <v>697</v>
      </c>
      <c r="AC87" s="194" t="s">
        <v>697</v>
      </c>
      <c r="AD87" s="193"/>
      <c r="AE87" s="191"/>
      <c r="AF87" s="202"/>
      <c r="AG87" s="202"/>
      <c r="AH87" s="191"/>
      <c r="AI87" s="191"/>
      <c r="AJ87" s="191"/>
      <c r="AK87" s="194"/>
      <c r="AL87" s="193" t="s">
        <v>626</v>
      </c>
      <c r="AM87" s="191"/>
      <c r="AN87" s="191"/>
      <c r="AO87" s="194"/>
      <c r="AP87" s="182" t="s">
        <v>774</v>
      </c>
      <c r="AQ87" s="239" t="s">
        <v>944</v>
      </c>
    </row>
    <row r="88" spans="1:43" x14ac:dyDescent="0.2">
      <c r="A88" s="41" t="s">
        <v>198</v>
      </c>
      <c r="B88" s="41" t="s">
        <v>50</v>
      </c>
      <c r="C88" s="160" t="s">
        <v>314</v>
      </c>
      <c r="D88" s="201">
        <v>2</v>
      </c>
      <c r="E88" s="191" t="s">
        <v>634</v>
      </c>
      <c r="F88" s="191" t="s">
        <v>635</v>
      </c>
      <c r="G88" s="191" t="s">
        <v>639</v>
      </c>
      <c r="H88" s="191" t="s">
        <v>661</v>
      </c>
      <c r="I88" s="191"/>
      <c r="J88" s="191"/>
      <c r="K88" s="191" t="s">
        <v>646</v>
      </c>
      <c r="L88" s="191" t="s">
        <v>644</v>
      </c>
      <c r="M88" s="191"/>
      <c r="N88" s="192" t="s">
        <v>669</v>
      </c>
      <c r="O88" s="220" t="s">
        <v>722</v>
      </c>
      <c r="P88" s="225" t="s">
        <v>725</v>
      </c>
      <c r="Q88" s="193">
        <v>1</v>
      </c>
      <c r="R88" s="191">
        <v>2</v>
      </c>
      <c r="S88" s="191">
        <v>3</v>
      </c>
      <c r="T88" s="191">
        <v>3</v>
      </c>
      <c r="U88" s="194">
        <v>2</v>
      </c>
      <c r="V88" s="193"/>
      <c r="W88" s="191"/>
      <c r="X88" s="194"/>
      <c r="Y88" s="195">
        <v>0</v>
      </c>
      <c r="Z88" s="195">
        <v>1</v>
      </c>
      <c r="AA88" s="193" t="s">
        <v>629</v>
      </c>
      <c r="AB88" s="191" t="s">
        <v>629</v>
      </c>
      <c r="AC88" s="194" t="s">
        <v>697</v>
      </c>
      <c r="AD88" s="193"/>
      <c r="AE88" s="191"/>
      <c r="AF88" s="202"/>
      <c r="AG88" s="202"/>
      <c r="AH88" s="202"/>
      <c r="AI88" s="191"/>
      <c r="AJ88" s="191"/>
      <c r="AK88" s="194"/>
      <c r="AL88" s="193" t="s">
        <v>626</v>
      </c>
      <c r="AM88" s="191"/>
      <c r="AN88" s="191"/>
      <c r="AO88" s="194"/>
      <c r="AP88" s="182" t="s">
        <v>802</v>
      </c>
      <c r="AQ88" s="239" t="s">
        <v>945</v>
      </c>
    </row>
    <row r="89" spans="1:43" x14ac:dyDescent="0.2">
      <c r="A89" s="41" t="s">
        <v>504</v>
      </c>
      <c r="B89" s="41" t="s">
        <v>9</v>
      </c>
      <c r="C89" s="160" t="s">
        <v>271</v>
      </c>
      <c r="D89" s="201">
        <v>2</v>
      </c>
      <c r="E89" s="197" t="s">
        <v>637</v>
      </c>
      <c r="F89" s="197" t="s">
        <v>642</v>
      </c>
      <c r="G89" s="191"/>
      <c r="H89" s="197" t="s">
        <v>644</v>
      </c>
      <c r="I89" s="191"/>
      <c r="J89" s="191"/>
      <c r="K89" s="197" t="s">
        <v>639</v>
      </c>
      <c r="L89" s="197" t="s">
        <v>643</v>
      </c>
      <c r="M89" s="191"/>
      <c r="N89" s="199" t="s">
        <v>663</v>
      </c>
      <c r="O89" s="221" t="s">
        <v>715</v>
      </c>
      <c r="P89" s="226" t="s">
        <v>725</v>
      </c>
      <c r="Q89" s="193">
        <v>1</v>
      </c>
      <c r="R89" s="191">
        <v>3</v>
      </c>
      <c r="S89" s="191">
        <v>3</v>
      </c>
      <c r="T89" s="191">
        <v>2</v>
      </c>
      <c r="U89" s="194">
        <v>0</v>
      </c>
      <c r="V89" s="193">
        <v>2</v>
      </c>
      <c r="W89" s="191">
        <v>3</v>
      </c>
      <c r="X89" s="194">
        <v>1</v>
      </c>
      <c r="Y89" s="195">
        <v>2</v>
      </c>
      <c r="Z89" s="195">
        <v>0</v>
      </c>
      <c r="AA89" s="228" t="s">
        <v>706</v>
      </c>
      <c r="AB89" s="197" t="s">
        <v>706</v>
      </c>
      <c r="AC89" s="229" t="s">
        <v>629</v>
      </c>
      <c r="AD89" s="193"/>
      <c r="AE89" s="191"/>
      <c r="AF89" s="191"/>
      <c r="AG89" s="191"/>
      <c r="AH89" s="202"/>
      <c r="AI89" s="202"/>
      <c r="AJ89" s="202"/>
      <c r="AK89" s="194"/>
      <c r="AL89" s="193" t="s">
        <v>626</v>
      </c>
      <c r="AM89" s="191"/>
      <c r="AN89" s="191"/>
      <c r="AO89" s="194"/>
      <c r="AP89" s="182"/>
      <c r="AQ89" s="216" t="s">
        <v>806</v>
      </c>
    </row>
    <row r="90" spans="1:43" x14ac:dyDescent="0.2">
      <c r="A90" s="41" t="s">
        <v>63</v>
      </c>
      <c r="B90" s="41" t="s">
        <v>64</v>
      </c>
      <c r="C90" s="160" t="s">
        <v>331</v>
      </c>
      <c r="D90" s="201">
        <v>2</v>
      </c>
      <c r="E90" s="191" t="s">
        <v>634</v>
      </c>
      <c r="F90" s="191" t="s">
        <v>642</v>
      </c>
      <c r="G90" s="191" t="s">
        <v>639</v>
      </c>
      <c r="H90" s="191" t="s">
        <v>644</v>
      </c>
      <c r="I90" s="191"/>
      <c r="J90" s="191"/>
      <c r="K90" s="191" t="s">
        <v>639</v>
      </c>
      <c r="L90" s="191" t="s">
        <v>644</v>
      </c>
      <c r="M90" s="191"/>
      <c r="N90" s="192" t="s">
        <v>674</v>
      </c>
      <c r="O90" s="220"/>
      <c r="P90" s="225"/>
      <c r="Q90" s="193"/>
      <c r="R90" s="191"/>
      <c r="S90" s="191"/>
      <c r="T90" s="191"/>
      <c r="U90" s="194"/>
      <c r="V90" s="193">
        <v>3</v>
      </c>
      <c r="W90" s="191">
        <v>2</v>
      </c>
      <c r="X90" s="194">
        <v>1</v>
      </c>
      <c r="Y90" s="195">
        <v>1</v>
      </c>
      <c r="Z90" s="195">
        <v>3</v>
      </c>
      <c r="AA90" s="193" t="s">
        <v>629</v>
      </c>
      <c r="AB90" s="191" t="s">
        <v>629</v>
      </c>
      <c r="AC90" s="194"/>
      <c r="AD90" s="193"/>
      <c r="AE90" s="202"/>
      <c r="AF90" s="202"/>
      <c r="AG90" s="202"/>
      <c r="AH90" s="191"/>
      <c r="AI90" s="191"/>
      <c r="AJ90" s="191"/>
      <c r="AK90" s="194"/>
      <c r="AL90" s="193"/>
      <c r="AM90" s="191"/>
      <c r="AN90" s="191"/>
      <c r="AO90" s="194"/>
      <c r="AP90" s="182" t="s">
        <v>946</v>
      </c>
      <c r="AQ90" s="175"/>
    </row>
    <row r="91" spans="1:43" x14ac:dyDescent="0.2">
      <c r="A91" s="41" t="s">
        <v>612</v>
      </c>
      <c r="B91" s="41" t="s">
        <v>78</v>
      </c>
      <c r="C91" s="160" t="s">
        <v>338</v>
      </c>
      <c r="D91" s="201">
        <v>2</v>
      </c>
      <c r="E91" s="191" t="s">
        <v>634</v>
      </c>
      <c r="F91" s="191" t="s">
        <v>635</v>
      </c>
      <c r="G91" s="191" t="s">
        <v>638</v>
      </c>
      <c r="H91" s="191" t="s">
        <v>644</v>
      </c>
      <c r="I91" s="191"/>
      <c r="J91" s="191"/>
      <c r="K91" s="191" t="s">
        <v>646</v>
      </c>
      <c r="L91" s="191" t="s">
        <v>644</v>
      </c>
      <c r="M91" s="191" t="s">
        <v>626</v>
      </c>
      <c r="N91" s="192" t="s">
        <v>672</v>
      </c>
      <c r="O91" s="220" t="s">
        <v>919</v>
      </c>
      <c r="P91" s="225" t="s">
        <v>725</v>
      </c>
      <c r="Q91" s="193">
        <v>2</v>
      </c>
      <c r="R91" s="191">
        <v>3</v>
      </c>
      <c r="S91" s="191">
        <v>3</v>
      </c>
      <c r="T91" s="191">
        <v>3</v>
      </c>
      <c r="U91" s="194">
        <v>2</v>
      </c>
      <c r="V91" s="193">
        <v>2</v>
      </c>
      <c r="W91" s="191">
        <v>3</v>
      </c>
      <c r="X91" s="194">
        <v>2</v>
      </c>
      <c r="Y91" s="195">
        <v>2</v>
      </c>
      <c r="Z91" s="195"/>
      <c r="AA91" s="193" t="s">
        <v>697</v>
      </c>
      <c r="AB91" s="191" t="s">
        <v>697</v>
      </c>
      <c r="AC91" s="194" t="s">
        <v>697</v>
      </c>
      <c r="AD91" s="193"/>
      <c r="AE91" s="191"/>
      <c r="AF91" s="191"/>
      <c r="AG91" s="202"/>
      <c r="AH91" s="202"/>
      <c r="AI91" s="202"/>
      <c r="AJ91" s="202"/>
      <c r="AK91" s="194"/>
      <c r="AL91" s="193" t="s">
        <v>626</v>
      </c>
      <c r="AM91" s="191" t="s">
        <v>626</v>
      </c>
      <c r="AN91" s="191"/>
      <c r="AO91" s="194"/>
      <c r="AP91" s="182" t="s">
        <v>947</v>
      </c>
      <c r="AQ91" s="239" t="s">
        <v>948</v>
      </c>
    </row>
    <row r="92" spans="1:43" x14ac:dyDescent="0.2">
      <c r="A92" s="41" t="s">
        <v>604</v>
      </c>
      <c r="B92" s="41" t="s">
        <v>67</v>
      </c>
      <c r="C92" s="160" t="s">
        <v>334</v>
      </c>
      <c r="D92" s="201">
        <v>2</v>
      </c>
      <c r="E92" s="197" t="s">
        <v>634</v>
      </c>
      <c r="F92" s="197" t="s">
        <v>642</v>
      </c>
      <c r="G92" s="197" t="s">
        <v>639</v>
      </c>
      <c r="H92" s="197" t="s">
        <v>660</v>
      </c>
      <c r="I92" s="191"/>
      <c r="J92" s="191"/>
      <c r="K92" s="197" t="s">
        <v>646</v>
      </c>
      <c r="L92" s="197" t="s">
        <v>644</v>
      </c>
      <c r="M92" s="197" t="s">
        <v>626</v>
      </c>
      <c r="N92" s="199" t="s">
        <v>678</v>
      </c>
      <c r="O92" s="221" t="s">
        <v>722</v>
      </c>
      <c r="P92" s="226" t="s">
        <v>643</v>
      </c>
      <c r="Q92" s="193">
        <v>2</v>
      </c>
      <c r="R92" s="191">
        <v>2</v>
      </c>
      <c r="S92" s="191">
        <v>3</v>
      </c>
      <c r="T92" s="191">
        <v>2</v>
      </c>
      <c r="U92" s="194">
        <v>1</v>
      </c>
      <c r="V92" s="193">
        <v>2</v>
      </c>
      <c r="W92" s="191">
        <v>3</v>
      </c>
      <c r="X92" s="194">
        <v>1</v>
      </c>
      <c r="Y92" s="195">
        <v>1</v>
      </c>
      <c r="Z92" s="195">
        <v>3</v>
      </c>
      <c r="AA92" s="228" t="s">
        <v>629</v>
      </c>
      <c r="AB92" s="197" t="s">
        <v>629</v>
      </c>
      <c r="AC92" s="229" t="s">
        <v>629</v>
      </c>
      <c r="AD92" s="193"/>
      <c r="AE92" s="191"/>
      <c r="AF92" s="202"/>
      <c r="AG92" s="202"/>
      <c r="AH92" s="191"/>
      <c r="AI92" s="191"/>
      <c r="AJ92" s="191"/>
      <c r="AK92" s="194"/>
      <c r="AL92" s="193" t="s">
        <v>626</v>
      </c>
      <c r="AM92" s="191"/>
      <c r="AN92" s="191"/>
      <c r="AO92" s="194"/>
      <c r="AP92" s="230" t="s">
        <v>774</v>
      </c>
      <c r="AQ92" s="216" t="s">
        <v>807</v>
      </c>
    </row>
    <row r="93" spans="1:43" x14ac:dyDescent="0.2">
      <c r="A93" s="41" t="s">
        <v>512</v>
      </c>
      <c r="B93" s="41" t="s">
        <v>13</v>
      </c>
      <c r="C93" s="160" t="s">
        <v>275</v>
      </c>
      <c r="D93" s="201">
        <v>2</v>
      </c>
      <c r="E93" s="191" t="s">
        <v>634</v>
      </c>
      <c r="F93" s="191" t="s">
        <v>635</v>
      </c>
      <c r="G93" s="191" t="s">
        <v>639</v>
      </c>
      <c r="H93" s="191" t="s">
        <v>639</v>
      </c>
      <c r="I93" s="191"/>
      <c r="J93" s="191"/>
      <c r="K93" s="191" t="s">
        <v>646</v>
      </c>
      <c r="L93" s="191" t="s">
        <v>644</v>
      </c>
      <c r="M93" s="191" t="s">
        <v>626</v>
      </c>
      <c r="N93" s="192" t="s">
        <v>949</v>
      </c>
      <c r="O93" s="220" t="s">
        <v>695</v>
      </c>
      <c r="P93" s="225" t="s">
        <v>725</v>
      </c>
      <c r="Q93" s="193">
        <v>1</v>
      </c>
      <c r="R93" s="191">
        <v>2</v>
      </c>
      <c r="S93" s="191">
        <v>3</v>
      </c>
      <c r="T93" s="191">
        <v>3</v>
      </c>
      <c r="U93" s="194">
        <v>2</v>
      </c>
      <c r="V93" s="193">
        <v>3</v>
      </c>
      <c r="W93" s="191">
        <v>2</v>
      </c>
      <c r="X93" s="194">
        <v>1</v>
      </c>
      <c r="Y93" s="195">
        <v>2</v>
      </c>
      <c r="Z93" s="195">
        <v>1</v>
      </c>
      <c r="AA93" s="193" t="s">
        <v>629</v>
      </c>
      <c r="AB93" s="191" t="s">
        <v>629</v>
      </c>
      <c r="AC93" s="194" t="s">
        <v>629</v>
      </c>
      <c r="AD93" s="193"/>
      <c r="AE93" s="191"/>
      <c r="AF93" s="202"/>
      <c r="AG93" s="202"/>
      <c r="AH93" s="191"/>
      <c r="AI93" s="191"/>
      <c r="AJ93" s="191"/>
      <c r="AK93" s="194"/>
      <c r="AL93" s="193"/>
      <c r="AM93" s="191"/>
      <c r="AN93" s="191"/>
      <c r="AO93" s="194"/>
      <c r="AP93" s="182"/>
      <c r="AQ93" s="239" t="s">
        <v>950</v>
      </c>
    </row>
    <row r="94" spans="1:43" x14ac:dyDescent="0.2">
      <c r="A94" s="41" t="s">
        <v>503</v>
      </c>
      <c r="B94" s="41" t="s">
        <v>95</v>
      </c>
      <c r="C94" s="160" t="s">
        <v>270</v>
      </c>
      <c r="D94" s="201">
        <v>2</v>
      </c>
      <c r="E94" s="191" t="s">
        <v>634</v>
      </c>
      <c r="F94" s="191" t="s">
        <v>642</v>
      </c>
      <c r="G94" s="191" t="s">
        <v>639</v>
      </c>
      <c r="H94" s="191" t="s">
        <v>639</v>
      </c>
      <c r="I94" s="191"/>
      <c r="J94" s="191"/>
      <c r="K94" s="191" t="s">
        <v>646</v>
      </c>
      <c r="L94" s="191" t="s">
        <v>915</v>
      </c>
      <c r="M94" s="191" t="s">
        <v>626</v>
      </c>
      <c r="N94" s="192" t="s">
        <v>663</v>
      </c>
      <c r="O94" s="220" t="s">
        <v>694</v>
      </c>
      <c r="P94" s="225" t="s">
        <v>643</v>
      </c>
      <c r="Q94" s="193">
        <v>2</v>
      </c>
      <c r="R94" s="191">
        <v>3</v>
      </c>
      <c r="S94" s="191">
        <v>3</v>
      </c>
      <c r="T94" s="191">
        <v>2</v>
      </c>
      <c r="U94" s="194">
        <v>1</v>
      </c>
      <c r="V94" s="193">
        <v>3</v>
      </c>
      <c r="W94" s="191">
        <v>2</v>
      </c>
      <c r="X94" s="194">
        <v>1</v>
      </c>
      <c r="Y94" s="195">
        <v>0</v>
      </c>
      <c r="Z94" s="195">
        <v>2</v>
      </c>
      <c r="AA94" s="193" t="s">
        <v>629</v>
      </c>
      <c r="AB94" s="191" t="s">
        <v>629</v>
      </c>
      <c r="AC94" s="194" t="s">
        <v>629</v>
      </c>
      <c r="AD94" s="193"/>
      <c r="AE94" s="191"/>
      <c r="AF94" s="202"/>
      <c r="AG94" s="202"/>
      <c r="AH94" s="202"/>
      <c r="AI94" s="191"/>
      <c r="AJ94" s="191"/>
      <c r="AK94" s="194"/>
      <c r="AL94" s="193" t="s">
        <v>626</v>
      </c>
      <c r="AM94" s="191"/>
      <c r="AN94" s="191"/>
      <c r="AO94" s="194"/>
      <c r="AP94" s="182" t="s">
        <v>729</v>
      </c>
      <c r="AQ94" s="239" t="s">
        <v>951</v>
      </c>
    </row>
    <row r="95" spans="1:43" x14ac:dyDescent="0.2">
      <c r="A95" s="41" t="s">
        <v>607</v>
      </c>
      <c r="B95" s="41" t="s">
        <v>69</v>
      </c>
      <c r="C95" s="160" t="s">
        <v>335</v>
      </c>
      <c r="D95" s="201">
        <v>2</v>
      </c>
      <c r="E95" s="197" t="s">
        <v>634</v>
      </c>
      <c r="F95" s="191" t="s">
        <v>642</v>
      </c>
      <c r="G95" s="197" t="s">
        <v>639</v>
      </c>
      <c r="H95" s="197" t="s">
        <v>639</v>
      </c>
      <c r="I95" s="191"/>
      <c r="J95" s="191"/>
      <c r="K95" s="176" t="s">
        <v>646</v>
      </c>
      <c r="L95" s="32" t="s">
        <v>644</v>
      </c>
      <c r="M95" s="32"/>
      <c r="N95" s="199" t="s">
        <v>673</v>
      </c>
      <c r="O95" s="221" t="s">
        <v>702</v>
      </c>
      <c r="P95" s="226" t="s">
        <v>725</v>
      </c>
      <c r="Q95" s="193">
        <v>2</v>
      </c>
      <c r="R95" s="191">
        <v>3</v>
      </c>
      <c r="S95" s="191">
        <v>2</v>
      </c>
      <c r="T95" s="191">
        <v>1</v>
      </c>
      <c r="U95" s="194">
        <v>0</v>
      </c>
      <c r="V95" s="193">
        <v>1</v>
      </c>
      <c r="W95" s="191">
        <v>3</v>
      </c>
      <c r="X95" s="194">
        <v>1</v>
      </c>
      <c r="Y95" s="195">
        <v>1</v>
      </c>
      <c r="Z95" s="195">
        <v>3</v>
      </c>
      <c r="AA95" s="228" t="s">
        <v>706</v>
      </c>
      <c r="AB95" s="197" t="s">
        <v>697</v>
      </c>
      <c r="AC95" s="229" t="s">
        <v>706</v>
      </c>
      <c r="AD95" s="193"/>
      <c r="AE95" s="191"/>
      <c r="AF95" s="191"/>
      <c r="AG95" s="202"/>
      <c r="AH95" s="202"/>
      <c r="AI95" s="202"/>
      <c r="AJ95" s="191"/>
      <c r="AK95" s="194"/>
      <c r="AL95" s="228" t="s">
        <v>626</v>
      </c>
      <c r="AM95" s="197" t="s">
        <v>626</v>
      </c>
      <c r="AN95" s="191"/>
      <c r="AO95" s="194"/>
      <c r="AP95" s="230" t="s">
        <v>758</v>
      </c>
      <c r="AQ95" s="216" t="s">
        <v>791</v>
      </c>
    </row>
    <row r="96" spans="1:43" x14ac:dyDescent="0.2">
      <c r="A96" s="63" t="s">
        <v>594</v>
      </c>
      <c r="B96" s="63" t="s">
        <v>60</v>
      </c>
      <c r="C96" s="163" t="s">
        <v>328</v>
      </c>
      <c r="D96" s="204">
        <v>3</v>
      </c>
      <c r="E96" s="191" t="s">
        <v>634</v>
      </c>
      <c r="F96" s="191" t="s">
        <v>642</v>
      </c>
      <c r="G96" s="191" t="s">
        <v>641</v>
      </c>
      <c r="H96" s="191" t="s">
        <v>644</v>
      </c>
      <c r="I96" s="191"/>
      <c r="J96" s="191"/>
      <c r="K96" s="191" t="s">
        <v>646</v>
      </c>
      <c r="L96" s="191"/>
      <c r="M96" s="191"/>
      <c r="N96" s="192" t="s">
        <v>669</v>
      </c>
      <c r="O96" s="220"/>
      <c r="P96" s="225" t="s">
        <v>643</v>
      </c>
      <c r="Q96" s="193"/>
      <c r="R96" s="191"/>
      <c r="S96" s="191">
        <v>3</v>
      </c>
      <c r="T96" s="191"/>
      <c r="U96" s="194"/>
      <c r="V96" s="193"/>
      <c r="W96" s="191"/>
      <c r="X96" s="194"/>
      <c r="Y96" s="195"/>
      <c r="Z96" s="195"/>
      <c r="AA96" s="193" t="s">
        <v>697</v>
      </c>
      <c r="AB96" s="191" t="s">
        <v>629</v>
      </c>
      <c r="AC96" s="194" t="s">
        <v>629</v>
      </c>
      <c r="AD96" s="193"/>
      <c r="AE96" s="191"/>
      <c r="AF96" s="191"/>
      <c r="AG96" s="191"/>
      <c r="AH96" s="191"/>
      <c r="AI96" s="191"/>
      <c r="AJ96" s="191"/>
      <c r="AK96" s="194"/>
      <c r="AL96" s="193"/>
      <c r="AM96" s="191"/>
      <c r="AN96" s="191"/>
      <c r="AO96" s="194"/>
      <c r="AP96" s="182" t="s">
        <v>802</v>
      </c>
      <c r="AQ96" s="175"/>
    </row>
    <row r="97" spans="1:43" x14ac:dyDescent="0.2">
      <c r="A97" s="63" t="s">
        <v>513</v>
      </c>
      <c r="B97" s="63" t="s">
        <v>14</v>
      </c>
      <c r="C97" s="163" t="s">
        <v>276</v>
      </c>
      <c r="D97" s="204">
        <v>3</v>
      </c>
      <c r="E97" s="191" t="s">
        <v>634</v>
      </c>
      <c r="F97" s="191" t="s">
        <v>642</v>
      </c>
      <c r="G97" s="191" t="s">
        <v>639</v>
      </c>
      <c r="H97" s="191" t="s">
        <v>644</v>
      </c>
      <c r="I97" s="191"/>
      <c r="J97" s="191"/>
      <c r="K97" s="191" t="s">
        <v>646</v>
      </c>
      <c r="L97" s="191"/>
      <c r="M97" s="191"/>
      <c r="N97" s="192" t="s">
        <v>673</v>
      </c>
      <c r="O97" s="220" t="s">
        <v>694</v>
      </c>
      <c r="P97" s="225" t="s">
        <v>643</v>
      </c>
      <c r="Q97" s="193">
        <v>2</v>
      </c>
      <c r="R97" s="191">
        <v>3</v>
      </c>
      <c r="S97" s="191">
        <v>3</v>
      </c>
      <c r="T97" s="191">
        <v>2</v>
      </c>
      <c r="U97" s="194">
        <v>0</v>
      </c>
      <c r="V97" s="193">
        <v>2</v>
      </c>
      <c r="W97" s="191">
        <v>3</v>
      </c>
      <c r="X97" s="194">
        <v>2</v>
      </c>
      <c r="Y97" s="195">
        <v>0</v>
      </c>
      <c r="Z97" s="195">
        <v>0</v>
      </c>
      <c r="AA97" s="193" t="s">
        <v>697</v>
      </c>
      <c r="AB97" s="191" t="s">
        <v>629</v>
      </c>
      <c r="AC97" s="194" t="s">
        <v>629</v>
      </c>
      <c r="AD97" s="193"/>
      <c r="AE97" s="202"/>
      <c r="AF97" s="202"/>
      <c r="AG97" s="191"/>
      <c r="AH97" s="191"/>
      <c r="AI97" s="191"/>
      <c r="AJ97" s="191"/>
      <c r="AK97" s="194"/>
      <c r="AL97" s="193"/>
      <c r="AM97" s="191"/>
      <c r="AN97" s="191"/>
      <c r="AO97" s="194"/>
      <c r="AP97" s="182" t="s">
        <v>937</v>
      </c>
      <c r="AQ97" s="239" t="s">
        <v>952</v>
      </c>
    </row>
    <row r="98" spans="1:43" x14ac:dyDescent="0.2">
      <c r="A98" s="63" t="s">
        <v>532</v>
      </c>
      <c r="B98" s="63" t="s">
        <v>24</v>
      </c>
      <c r="C98" s="163" t="s">
        <v>286</v>
      </c>
      <c r="D98" s="204">
        <v>3</v>
      </c>
      <c r="E98" s="191" t="s">
        <v>634</v>
      </c>
      <c r="F98" s="191" t="s">
        <v>642</v>
      </c>
      <c r="G98" s="191" t="s">
        <v>639</v>
      </c>
      <c r="H98" s="191" t="s">
        <v>644</v>
      </c>
      <c r="I98" s="191"/>
      <c r="J98" s="191"/>
      <c r="K98" s="191" t="s">
        <v>646</v>
      </c>
      <c r="L98" s="191"/>
      <c r="M98" s="191"/>
      <c r="N98" s="192" t="s">
        <v>679</v>
      </c>
      <c r="O98" s="220" t="s">
        <v>694</v>
      </c>
      <c r="P98" s="225" t="s">
        <v>643</v>
      </c>
      <c r="Q98" s="193">
        <v>2</v>
      </c>
      <c r="R98" s="191">
        <v>3</v>
      </c>
      <c r="S98" s="191">
        <v>3</v>
      </c>
      <c r="T98" s="191">
        <v>2</v>
      </c>
      <c r="U98" s="194">
        <v>0</v>
      </c>
      <c r="V98" s="193">
        <v>2</v>
      </c>
      <c r="W98" s="191">
        <v>3</v>
      </c>
      <c r="X98" s="194">
        <v>2</v>
      </c>
      <c r="Y98" s="195">
        <v>0</v>
      </c>
      <c r="Z98" s="195">
        <v>0</v>
      </c>
      <c r="AA98" s="193" t="s">
        <v>629</v>
      </c>
      <c r="AB98" s="191" t="s">
        <v>629</v>
      </c>
      <c r="AC98" s="194" t="s">
        <v>629</v>
      </c>
      <c r="AD98" s="193"/>
      <c r="AE98" s="202"/>
      <c r="AF98" s="191"/>
      <c r="AG98" s="191"/>
      <c r="AH98" s="191"/>
      <c r="AI98" s="191"/>
      <c r="AJ98" s="191"/>
      <c r="AK98" s="194"/>
      <c r="AL98" s="193"/>
      <c r="AM98" s="191"/>
      <c r="AN98" s="191"/>
      <c r="AO98" s="194"/>
      <c r="AP98" s="182" t="s">
        <v>937</v>
      </c>
      <c r="AQ98" s="175"/>
    </row>
    <row r="99" spans="1:43" x14ac:dyDescent="0.2">
      <c r="A99" s="63" t="s">
        <v>586</v>
      </c>
      <c r="B99" s="63" t="s">
        <v>415</v>
      </c>
      <c r="C99" s="163" t="s">
        <v>953</v>
      </c>
      <c r="D99" s="204">
        <v>3</v>
      </c>
      <c r="E99" s="191" t="s">
        <v>634</v>
      </c>
      <c r="F99" s="191" t="s">
        <v>642</v>
      </c>
      <c r="G99" s="191" t="s">
        <v>639</v>
      </c>
      <c r="H99" s="191" t="s">
        <v>644</v>
      </c>
      <c r="I99" s="191"/>
      <c r="J99" s="191"/>
      <c r="K99" s="191" t="s">
        <v>646</v>
      </c>
      <c r="L99" s="191"/>
      <c r="M99" s="191"/>
      <c r="N99" s="192" t="s">
        <v>954</v>
      </c>
      <c r="O99" s="220" t="s">
        <v>721</v>
      </c>
      <c r="P99" s="225" t="s">
        <v>643</v>
      </c>
      <c r="Q99" s="193">
        <v>3</v>
      </c>
      <c r="R99" s="191">
        <v>3</v>
      </c>
      <c r="S99" s="191">
        <v>3</v>
      </c>
      <c r="T99" s="191">
        <v>2</v>
      </c>
      <c r="U99" s="194">
        <v>0</v>
      </c>
      <c r="V99" s="193">
        <v>2</v>
      </c>
      <c r="W99" s="191">
        <v>3</v>
      </c>
      <c r="X99" s="194">
        <v>2</v>
      </c>
      <c r="Y99" s="195">
        <v>3</v>
      </c>
      <c r="Z99" s="195">
        <v>2</v>
      </c>
      <c r="AA99" s="193" t="s">
        <v>706</v>
      </c>
      <c r="AB99" s="191" t="s">
        <v>697</v>
      </c>
      <c r="AC99" s="194" t="s">
        <v>629</v>
      </c>
      <c r="AD99" s="193"/>
      <c r="AE99" s="202"/>
      <c r="AF99" s="202"/>
      <c r="AG99" s="202"/>
      <c r="AH99" s="191"/>
      <c r="AI99" s="191"/>
      <c r="AJ99" s="191"/>
      <c r="AK99" s="194"/>
      <c r="AL99" s="193"/>
      <c r="AM99" s="191"/>
      <c r="AN99" s="191"/>
      <c r="AO99" s="194"/>
      <c r="AP99" s="182" t="s">
        <v>772</v>
      </c>
      <c r="AQ99" s="239" t="s">
        <v>955</v>
      </c>
    </row>
    <row r="100" spans="1:43" x14ac:dyDescent="0.2">
      <c r="A100" s="63" t="s">
        <v>514</v>
      </c>
      <c r="B100" s="63" t="s">
        <v>16</v>
      </c>
      <c r="C100" s="163" t="s">
        <v>277</v>
      </c>
      <c r="D100" s="204">
        <v>3</v>
      </c>
      <c r="E100" s="191" t="s">
        <v>634</v>
      </c>
      <c r="F100" s="191" t="s">
        <v>642</v>
      </c>
      <c r="G100" s="191" t="s">
        <v>638</v>
      </c>
      <c r="H100" s="191" t="s">
        <v>644</v>
      </c>
      <c r="I100" s="191"/>
      <c r="J100" s="191"/>
      <c r="K100" s="191" t="s">
        <v>646</v>
      </c>
      <c r="L100" s="191"/>
      <c r="M100" s="191"/>
      <c r="N100" s="192" t="s">
        <v>957</v>
      </c>
      <c r="O100" s="220" t="s">
        <v>721</v>
      </c>
      <c r="P100" s="225" t="s">
        <v>643</v>
      </c>
      <c r="Q100" s="193">
        <v>2</v>
      </c>
      <c r="R100" s="191">
        <v>3</v>
      </c>
      <c r="S100" s="191">
        <v>3</v>
      </c>
      <c r="T100" s="191">
        <v>2</v>
      </c>
      <c r="U100" s="194">
        <v>1</v>
      </c>
      <c r="V100" s="193">
        <v>2</v>
      </c>
      <c r="W100" s="191">
        <v>3</v>
      </c>
      <c r="X100" s="194">
        <v>2</v>
      </c>
      <c r="Y100" s="195">
        <v>2</v>
      </c>
      <c r="Z100" s="195">
        <v>3</v>
      </c>
      <c r="AA100" s="193" t="s">
        <v>706</v>
      </c>
      <c r="AB100" s="191" t="s">
        <v>629</v>
      </c>
      <c r="AC100" s="194" t="s">
        <v>629</v>
      </c>
      <c r="AD100" s="193"/>
      <c r="AE100" s="202"/>
      <c r="AF100" s="191"/>
      <c r="AG100" s="191"/>
      <c r="AH100" s="191"/>
      <c r="AI100" s="191"/>
      <c r="AJ100" s="191"/>
      <c r="AK100" s="194"/>
      <c r="AL100" s="193" t="s">
        <v>626</v>
      </c>
      <c r="AM100" s="191"/>
      <c r="AN100" s="191"/>
      <c r="AO100" s="194"/>
      <c r="AP100" s="182" t="s">
        <v>958</v>
      </c>
      <c r="AQ100" s="239" t="s">
        <v>956</v>
      </c>
    </row>
    <row r="101" spans="1:43" x14ac:dyDescent="0.2">
      <c r="A101" s="63" t="s">
        <v>595</v>
      </c>
      <c r="B101" s="63" t="s">
        <v>61</v>
      </c>
      <c r="C101" s="163" t="s">
        <v>329</v>
      </c>
      <c r="D101" s="204">
        <v>3</v>
      </c>
      <c r="E101" s="191" t="s">
        <v>634</v>
      </c>
      <c r="F101" s="191" t="s">
        <v>642</v>
      </c>
      <c r="G101" s="191" t="s">
        <v>639</v>
      </c>
      <c r="H101" s="191" t="s">
        <v>644</v>
      </c>
      <c r="I101" s="191"/>
      <c r="J101" s="191"/>
      <c r="K101" s="191" t="s">
        <v>646</v>
      </c>
      <c r="L101" s="191"/>
      <c r="M101" s="191"/>
      <c r="N101" s="192" t="s">
        <v>673</v>
      </c>
      <c r="O101" s="220" t="s">
        <v>695</v>
      </c>
      <c r="P101" s="225" t="s">
        <v>643</v>
      </c>
      <c r="Q101" s="193">
        <v>2</v>
      </c>
      <c r="R101" s="191">
        <v>3</v>
      </c>
      <c r="S101" s="191">
        <v>3</v>
      </c>
      <c r="T101" s="191">
        <v>2</v>
      </c>
      <c r="U101" s="194">
        <v>0</v>
      </c>
      <c r="V101" s="193">
        <v>0</v>
      </c>
      <c r="W101" s="191">
        <v>3</v>
      </c>
      <c r="X101" s="194">
        <v>2</v>
      </c>
      <c r="Y101" s="195">
        <v>2</v>
      </c>
      <c r="Z101" s="195">
        <v>2</v>
      </c>
      <c r="AA101" s="193" t="s">
        <v>697</v>
      </c>
      <c r="AB101" s="191" t="s">
        <v>629</v>
      </c>
      <c r="AC101" s="194" t="s">
        <v>629</v>
      </c>
      <c r="AD101" s="193"/>
      <c r="AE101" s="202"/>
      <c r="AF101" s="202"/>
      <c r="AG101" s="191"/>
      <c r="AH101" s="191"/>
      <c r="AI101" s="191"/>
      <c r="AJ101" s="191"/>
      <c r="AK101" s="194"/>
      <c r="AL101" s="193"/>
      <c r="AM101" s="191"/>
      <c r="AN101" s="191"/>
      <c r="AO101" s="194"/>
      <c r="AP101" s="182" t="s">
        <v>959</v>
      </c>
      <c r="AQ101" s="175"/>
    </row>
    <row r="102" spans="1:43" x14ac:dyDescent="0.2">
      <c r="A102" s="63" t="s">
        <v>540</v>
      </c>
      <c r="B102" s="63" t="s">
        <v>441</v>
      </c>
      <c r="C102" s="163" t="s">
        <v>442</v>
      </c>
      <c r="D102" s="204">
        <v>3</v>
      </c>
      <c r="E102" s="191" t="s">
        <v>634</v>
      </c>
      <c r="F102" s="191" t="s">
        <v>642</v>
      </c>
      <c r="G102" s="191" t="s">
        <v>641</v>
      </c>
      <c r="H102" s="191" t="s">
        <v>644</v>
      </c>
      <c r="I102" s="191"/>
      <c r="J102" s="191"/>
      <c r="K102" s="191" t="s">
        <v>646</v>
      </c>
      <c r="L102" s="191" t="s">
        <v>915</v>
      </c>
      <c r="M102" s="191"/>
      <c r="N102" s="192" t="s">
        <v>672</v>
      </c>
      <c r="O102" s="220" t="s">
        <v>702</v>
      </c>
      <c r="P102" s="225" t="s">
        <v>643</v>
      </c>
      <c r="Q102" s="193">
        <v>0</v>
      </c>
      <c r="R102" s="191">
        <v>2</v>
      </c>
      <c r="S102" s="191">
        <v>3</v>
      </c>
      <c r="T102" s="191">
        <v>2</v>
      </c>
      <c r="U102" s="194">
        <v>0</v>
      </c>
      <c r="V102" s="193">
        <v>1</v>
      </c>
      <c r="W102" s="191">
        <v>3</v>
      </c>
      <c r="X102" s="194">
        <v>2</v>
      </c>
      <c r="Y102" s="195">
        <v>0</v>
      </c>
      <c r="Z102" s="195">
        <v>2</v>
      </c>
      <c r="AA102" s="193" t="s">
        <v>697</v>
      </c>
      <c r="AB102" s="191" t="s">
        <v>629</v>
      </c>
      <c r="AC102" s="194" t="s">
        <v>629</v>
      </c>
      <c r="AD102" s="193"/>
      <c r="AE102" s="202"/>
      <c r="AF102" s="202"/>
      <c r="AG102" s="191"/>
      <c r="AH102" s="191"/>
      <c r="AI102" s="191"/>
      <c r="AJ102" s="191"/>
      <c r="AK102" s="194"/>
      <c r="AL102" s="193" t="s">
        <v>626</v>
      </c>
      <c r="AM102" s="191"/>
      <c r="AN102" s="191"/>
      <c r="AO102" s="194"/>
      <c r="AP102" s="182" t="s">
        <v>961</v>
      </c>
      <c r="AQ102" s="239" t="s">
        <v>960</v>
      </c>
    </row>
    <row r="103" spans="1:43" x14ac:dyDescent="0.2">
      <c r="A103" s="63" t="s">
        <v>543</v>
      </c>
      <c r="B103" s="63" t="s">
        <v>28</v>
      </c>
      <c r="C103" s="163" t="s">
        <v>291</v>
      </c>
      <c r="D103" s="204">
        <v>3</v>
      </c>
      <c r="E103" s="191" t="s">
        <v>634</v>
      </c>
      <c r="F103" s="191" t="s">
        <v>642</v>
      </c>
      <c r="G103" s="191" t="s">
        <v>641</v>
      </c>
      <c r="H103" s="191" t="s">
        <v>661</v>
      </c>
      <c r="I103" s="191"/>
      <c r="J103" s="191"/>
      <c r="K103" s="191" t="s">
        <v>646</v>
      </c>
      <c r="L103" s="191"/>
      <c r="M103" s="191"/>
      <c r="N103" s="192" t="s">
        <v>963</v>
      </c>
      <c r="O103" s="220" t="s">
        <v>715</v>
      </c>
      <c r="P103" s="225" t="s">
        <v>725</v>
      </c>
      <c r="Q103" s="193">
        <v>2</v>
      </c>
      <c r="R103" s="191">
        <v>3</v>
      </c>
      <c r="S103" s="191">
        <v>3</v>
      </c>
      <c r="T103" s="191">
        <v>2</v>
      </c>
      <c r="U103" s="194">
        <v>1</v>
      </c>
      <c r="V103" s="193">
        <v>0</v>
      </c>
      <c r="W103" s="191">
        <v>3</v>
      </c>
      <c r="X103" s="194">
        <v>2</v>
      </c>
      <c r="Y103" s="195">
        <v>3</v>
      </c>
      <c r="Z103" s="195">
        <v>3</v>
      </c>
      <c r="AA103" s="193" t="s">
        <v>706</v>
      </c>
      <c r="AB103" s="191" t="s">
        <v>697</v>
      </c>
      <c r="AC103" s="194" t="s">
        <v>697</v>
      </c>
      <c r="AD103" s="193"/>
      <c r="AE103" s="191"/>
      <c r="AF103" s="202"/>
      <c r="AG103" s="202"/>
      <c r="AH103" s="191"/>
      <c r="AI103" s="191"/>
      <c r="AJ103" s="191"/>
      <c r="AK103" s="194"/>
      <c r="AL103" s="193"/>
      <c r="AM103" s="191"/>
      <c r="AN103" s="191"/>
      <c r="AO103" s="194"/>
      <c r="AP103" s="182" t="s">
        <v>972</v>
      </c>
      <c r="AQ103" s="239" t="s">
        <v>962</v>
      </c>
    </row>
    <row r="104" spans="1:43" x14ac:dyDescent="0.2">
      <c r="A104" s="63" t="s">
        <v>561</v>
      </c>
      <c r="B104" s="63" t="s">
        <v>38</v>
      </c>
      <c r="C104" s="163" t="s">
        <v>303</v>
      </c>
      <c r="D104" s="204">
        <v>3</v>
      </c>
      <c r="E104" s="191" t="s">
        <v>634</v>
      </c>
      <c r="F104" s="191" t="s">
        <v>642</v>
      </c>
      <c r="G104" s="191" t="s">
        <v>641</v>
      </c>
      <c r="H104" s="191" t="s">
        <v>661</v>
      </c>
      <c r="I104" s="191"/>
      <c r="J104" s="191"/>
      <c r="K104" s="191" t="s">
        <v>646</v>
      </c>
      <c r="L104" s="191"/>
      <c r="M104" s="191"/>
      <c r="N104" s="192" t="s">
        <v>665</v>
      </c>
      <c r="O104" s="220" t="s">
        <v>715</v>
      </c>
      <c r="P104" s="225" t="s">
        <v>725</v>
      </c>
      <c r="Q104" s="193">
        <v>2</v>
      </c>
      <c r="R104" s="191">
        <v>3</v>
      </c>
      <c r="S104" s="191">
        <v>3</v>
      </c>
      <c r="T104" s="191">
        <v>2</v>
      </c>
      <c r="U104" s="194">
        <v>1</v>
      </c>
      <c r="V104" s="193">
        <v>0</v>
      </c>
      <c r="W104" s="191">
        <v>3</v>
      </c>
      <c r="X104" s="194">
        <v>2</v>
      </c>
      <c r="Y104" s="195">
        <v>3</v>
      </c>
      <c r="Z104" s="195">
        <v>3</v>
      </c>
      <c r="AA104" s="193" t="s">
        <v>706</v>
      </c>
      <c r="AB104" s="191" t="s">
        <v>697</v>
      </c>
      <c r="AC104" s="194" t="s">
        <v>697</v>
      </c>
      <c r="AD104" s="193"/>
      <c r="AE104" s="191"/>
      <c r="AF104" s="202"/>
      <c r="AG104" s="202"/>
      <c r="AH104" s="191"/>
      <c r="AI104" s="191"/>
      <c r="AJ104" s="191"/>
      <c r="AK104" s="194"/>
      <c r="AL104" s="193"/>
      <c r="AM104" s="191"/>
      <c r="AN104" s="191"/>
      <c r="AO104" s="194"/>
      <c r="AP104" s="182" t="s">
        <v>970</v>
      </c>
      <c r="AQ104" s="239" t="s">
        <v>964</v>
      </c>
    </row>
    <row r="105" spans="1:43" x14ac:dyDescent="0.2">
      <c r="A105" s="63" t="s">
        <v>515</v>
      </c>
      <c r="B105" s="63" t="s">
        <v>433</v>
      </c>
      <c r="C105" s="163" t="s">
        <v>434</v>
      </c>
      <c r="D105" s="204">
        <v>3</v>
      </c>
      <c r="E105" s="191" t="s">
        <v>634</v>
      </c>
      <c r="F105" s="191" t="s">
        <v>642</v>
      </c>
      <c r="G105" s="191" t="s">
        <v>641</v>
      </c>
      <c r="H105" s="191" t="s">
        <v>644</v>
      </c>
      <c r="I105" s="191"/>
      <c r="J105" s="191"/>
      <c r="K105" s="191" t="s">
        <v>646</v>
      </c>
      <c r="L105" s="191"/>
      <c r="M105" s="191"/>
      <c r="N105" s="192" t="s">
        <v>683</v>
      </c>
      <c r="O105" s="220" t="s">
        <v>695</v>
      </c>
      <c r="P105" s="225" t="s">
        <v>643</v>
      </c>
      <c r="Q105" s="193">
        <v>0</v>
      </c>
      <c r="R105" s="191">
        <v>1</v>
      </c>
      <c r="S105" s="191">
        <v>3</v>
      </c>
      <c r="T105" s="191">
        <v>3</v>
      </c>
      <c r="U105" s="194">
        <v>3</v>
      </c>
      <c r="V105" s="193">
        <v>0</v>
      </c>
      <c r="W105" s="191">
        <v>3</v>
      </c>
      <c r="X105" s="194">
        <v>3</v>
      </c>
      <c r="Y105" s="195">
        <v>3</v>
      </c>
      <c r="Z105" s="195">
        <v>0</v>
      </c>
      <c r="AA105" s="193" t="s">
        <v>706</v>
      </c>
      <c r="AB105" s="191" t="s">
        <v>706</v>
      </c>
      <c r="AC105" s="194" t="s">
        <v>697</v>
      </c>
      <c r="AD105" s="193"/>
      <c r="AE105" s="191"/>
      <c r="AF105" s="202"/>
      <c r="AG105" s="202"/>
      <c r="AH105" s="202"/>
      <c r="AI105" s="191"/>
      <c r="AJ105" s="191"/>
      <c r="AK105" s="194"/>
      <c r="AL105" s="193"/>
      <c r="AM105" s="191"/>
      <c r="AN105" s="191"/>
      <c r="AO105" s="194"/>
      <c r="AP105" s="182" t="s">
        <v>971</v>
      </c>
      <c r="AQ105" s="239" t="s">
        <v>965</v>
      </c>
    </row>
    <row r="106" spans="1:43" x14ac:dyDescent="0.2">
      <c r="A106" s="63" t="s">
        <v>593</v>
      </c>
      <c r="B106" s="63" t="s">
        <v>99</v>
      </c>
      <c r="C106" s="163" t="s">
        <v>327</v>
      </c>
      <c r="D106" s="204">
        <v>3</v>
      </c>
      <c r="E106" s="191" t="s">
        <v>634</v>
      </c>
      <c r="F106" s="191" t="s">
        <v>642</v>
      </c>
      <c r="G106" s="191" t="s">
        <v>641</v>
      </c>
      <c r="H106" s="191" t="s">
        <v>661</v>
      </c>
      <c r="I106" s="191"/>
      <c r="J106" s="191"/>
      <c r="K106" s="191" t="s">
        <v>646</v>
      </c>
      <c r="L106" s="191"/>
      <c r="M106" s="191"/>
      <c r="N106" s="192" t="s">
        <v>673</v>
      </c>
      <c r="O106" s="220"/>
      <c r="P106" s="225" t="s">
        <v>643</v>
      </c>
      <c r="Q106" s="193">
        <v>2</v>
      </c>
      <c r="R106" s="191">
        <v>3</v>
      </c>
      <c r="S106" s="191">
        <v>3</v>
      </c>
      <c r="T106" s="191">
        <v>2</v>
      </c>
      <c r="U106" s="194">
        <v>1</v>
      </c>
      <c r="V106" s="193">
        <v>2</v>
      </c>
      <c r="W106" s="191">
        <v>3</v>
      </c>
      <c r="X106" s="194">
        <v>3</v>
      </c>
      <c r="Y106" s="195">
        <v>3</v>
      </c>
      <c r="Z106" s="195">
        <v>2</v>
      </c>
      <c r="AA106" s="193" t="s">
        <v>706</v>
      </c>
      <c r="AB106" s="191" t="s">
        <v>697</v>
      </c>
      <c r="AC106" s="194" t="s">
        <v>629</v>
      </c>
      <c r="AD106" s="193"/>
      <c r="AE106" s="191"/>
      <c r="AF106" s="191"/>
      <c r="AG106" s="191"/>
      <c r="AH106" s="191"/>
      <c r="AI106" s="191"/>
      <c r="AJ106" s="191"/>
      <c r="AK106" s="194"/>
      <c r="AL106" s="193"/>
      <c r="AM106" s="191"/>
      <c r="AN106" s="191"/>
      <c r="AO106" s="194"/>
      <c r="AP106" s="182" t="s">
        <v>970</v>
      </c>
      <c r="AQ106" s="175"/>
    </row>
    <row r="107" spans="1:43" x14ac:dyDescent="0.2">
      <c r="A107" s="63" t="s">
        <v>537</v>
      </c>
      <c r="B107" s="63" t="s">
        <v>26</v>
      </c>
      <c r="C107" s="163" t="s">
        <v>289</v>
      </c>
      <c r="D107" s="204">
        <v>3</v>
      </c>
      <c r="E107" s="191" t="s">
        <v>634</v>
      </c>
      <c r="F107" s="191" t="s">
        <v>635</v>
      </c>
      <c r="G107" s="191" t="s">
        <v>639</v>
      </c>
      <c r="H107" s="191" t="s">
        <v>660</v>
      </c>
      <c r="I107" s="191"/>
      <c r="J107" s="191"/>
      <c r="K107" s="191" t="s">
        <v>646</v>
      </c>
      <c r="L107" s="191" t="s">
        <v>967</v>
      </c>
      <c r="M107" s="191"/>
      <c r="N107" s="192" t="s">
        <v>683</v>
      </c>
      <c r="O107" s="220" t="s">
        <v>968</v>
      </c>
      <c r="P107" s="225" t="s">
        <v>725</v>
      </c>
      <c r="Q107" s="193">
        <v>2</v>
      </c>
      <c r="R107" s="191">
        <v>3</v>
      </c>
      <c r="S107" s="191">
        <v>3</v>
      </c>
      <c r="T107" s="191">
        <v>3</v>
      </c>
      <c r="U107" s="194">
        <v>2</v>
      </c>
      <c r="V107" s="193">
        <v>2</v>
      </c>
      <c r="W107" s="191">
        <v>3</v>
      </c>
      <c r="X107" s="194">
        <v>2</v>
      </c>
      <c r="Y107" s="195">
        <v>3</v>
      </c>
      <c r="Z107" s="195">
        <v>3</v>
      </c>
      <c r="AA107" s="193" t="s">
        <v>629</v>
      </c>
      <c r="AB107" s="191" t="s">
        <v>629</v>
      </c>
      <c r="AC107" s="194" t="s">
        <v>697</v>
      </c>
      <c r="AD107" s="193"/>
      <c r="AE107" s="191"/>
      <c r="AF107" s="191"/>
      <c r="AG107" s="191"/>
      <c r="AH107" s="202"/>
      <c r="AI107" s="202"/>
      <c r="AJ107" s="202"/>
      <c r="AK107" s="194"/>
      <c r="AL107" s="193"/>
      <c r="AM107" s="191"/>
      <c r="AN107" s="191"/>
      <c r="AO107" s="194"/>
      <c r="AP107" s="182" t="s">
        <v>969</v>
      </c>
      <c r="AQ107" s="239" t="s">
        <v>966</v>
      </c>
    </row>
    <row r="108" spans="1:43" x14ac:dyDescent="0.2">
      <c r="A108" s="63" t="s">
        <v>538</v>
      </c>
      <c r="B108" s="63" t="s">
        <v>615</v>
      </c>
      <c r="C108" s="163" t="s">
        <v>614</v>
      </c>
      <c r="D108" s="204">
        <v>3</v>
      </c>
      <c r="E108" s="191" t="s">
        <v>634</v>
      </c>
      <c r="F108" s="191" t="s">
        <v>635</v>
      </c>
      <c r="G108" s="191" t="s">
        <v>639</v>
      </c>
      <c r="H108" s="191" t="s">
        <v>661</v>
      </c>
      <c r="I108" s="191"/>
      <c r="J108" s="191"/>
      <c r="K108" s="191" t="s">
        <v>646</v>
      </c>
      <c r="L108" s="191" t="s">
        <v>967</v>
      </c>
      <c r="M108" s="191"/>
      <c r="N108" s="192" t="s">
        <v>683</v>
      </c>
      <c r="O108" s="220" t="s">
        <v>968</v>
      </c>
      <c r="P108" s="225" t="s">
        <v>725</v>
      </c>
      <c r="Q108" s="193">
        <v>2</v>
      </c>
      <c r="R108" s="191">
        <v>3</v>
      </c>
      <c r="S108" s="191">
        <v>3</v>
      </c>
      <c r="T108" s="191">
        <v>3</v>
      </c>
      <c r="U108" s="194">
        <v>2</v>
      </c>
      <c r="V108" s="193">
        <v>2</v>
      </c>
      <c r="W108" s="191">
        <v>3</v>
      </c>
      <c r="X108" s="194">
        <v>2</v>
      </c>
      <c r="Y108" s="195">
        <v>3</v>
      </c>
      <c r="Z108" s="195">
        <v>3</v>
      </c>
      <c r="AA108" s="193" t="s">
        <v>629</v>
      </c>
      <c r="AB108" s="191" t="s">
        <v>629</v>
      </c>
      <c r="AC108" s="194" t="s">
        <v>697</v>
      </c>
      <c r="AD108" s="193"/>
      <c r="AE108" s="191"/>
      <c r="AF108" s="191"/>
      <c r="AG108" s="191"/>
      <c r="AH108" s="202"/>
      <c r="AI108" s="202"/>
      <c r="AJ108" s="202"/>
      <c r="AK108" s="194"/>
      <c r="AL108" s="193"/>
      <c r="AM108" s="191"/>
      <c r="AN108" s="191"/>
      <c r="AO108" s="194"/>
      <c r="AP108" s="182" t="s">
        <v>969</v>
      </c>
      <c r="AQ108" s="239" t="s">
        <v>966</v>
      </c>
    </row>
    <row r="109" spans="1:43" x14ac:dyDescent="0.2">
      <c r="A109" s="63" t="s">
        <v>531</v>
      </c>
      <c r="B109" s="63" t="s">
        <v>74</v>
      </c>
      <c r="C109" s="163" t="s">
        <v>285</v>
      </c>
      <c r="D109" s="204">
        <v>3</v>
      </c>
      <c r="E109" s="191" t="s">
        <v>634</v>
      </c>
      <c r="F109" s="191" t="s">
        <v>642</v>
      </c>
      <c r="G109" s="191" t="s">
        <v>641</v>
      </c>
      <c r="H109" s="191" t="s">
        <v>644</v>
      </c>
      <c r="I109" s="191"/>
      <c r="J109" s="191"/>
      <c r="K109" s="191" t="s">
        <v>646</v>
      </c>
      <c r="L109" s="191"/>
      <c r="M109" s="191"/>
      <c r="N109" s="192" t="s">
        <v>672</v>
      </c>
      <c r="O109" s="220" t="s">
        <v>721</v>
      </c>
      <c r="P109" s="225" t="s">
        <v>643</v>
      </c>
      <c r="Q109" s="193">
        <v>2</v>
      </c>
      <c r="R109" s="191">
        <v>3</v>
      </c>
      <c r="S109" s="191">
        <v>2</v>
      </c>
      <c r="T109" s="191">
        <v>1</v>
      </c>
      <c r="U109" s="194">
        <v>0</v>
      </c>
      <c r="V109" s="193">
        <v>2</v>
      </c>
      <c r="W109" s="191">
        <v>3</v>
      </c>
      <c r="X109" s="194">
        <v>2</v>
      </c>
      <c r="Y109" s="195">
        <v>0</v>
      </c>
      <c r="Z109" s="195">
        <v>2</v>
      </c>
      <c r="AA109" s="193" t="s">
        <v>697</v>
      </c>
      <c r="AB109" s="191" t="s">
        <v>629</v>
      </c>
      <c r="AC109" s="194" t="s">
        <v>697</v>
      </c>
      <c r="AD109" s="193"/>
      <c r="AE109" s="191"/>
      <c r="AF109" s="191"/>
      <c r="AG109" s="191"/>
      <c r="AH109" s="191"/>
      <c r="AI109" s="191"/>
      <c r="AJ109" s="191"/>
      <c r="AK109" s="194"/>
      <c r="AL109" s="193"/>
      <c r="AM109" s="191"/>
      <c r="AN109" s="191"/>
      <c r="AO109" s="194"/>
      <c r="AP109" s="182" t="s">
        <v>973</v>
      </c>
      <c r="AQ109" s="175"/>
    </row>
    <row r="110" spans="1:43" x14ac:dyDescent="0.2">
      <c r="A110" s="63" t="s">
        <v>603</v>
      </c>
      <c r="B110" s="63" t="s">
        <v>66</v>
      </c>
      <c r="C110" s="163" t="s">
        <v>333</v>
      </c>
      <c r="D110" s="204">
        <v>3</v>
      </c>
      <c r="E110" s="191" t="s">
        <v>634</v>
      </c>
      <c r="F110" s="191" t="s">
        <v>642</v>
      </c>
      <c r="G110" s="191" t="s">
        <v>641</v>
      </c>
      <c r="H110" s="191" t="s">
        <v>644</v>
      </c>
      <c r="I110" s="191"/>
      <c r="J110" s="191"/>
      <c r="K110" s="191" t="s">
        <v>646</v>
      </c>
      <c r="L110" s="191"/>
      <c r="M110" s="191"/>
      <c r="N110" s="192" t="s">
        <v>663</v>
      </c>
      <c r="O110" s="220" t="s">
        <v>721</v>
      </c>
      <c r="P110" s="225" t="s">
        <v>643</v>
      </c>
      <c r="Q110" s="193">
        <v>2</v>
      </c>
      <c r="R110" s="191">
        <v>3</v>
      </c>
      <c r="S110" s="191">
        <v>2</v>
      </c>
      <c r="T110" s="191">
        <v>1</v>
      </c>
      <c r="U110" s="194">
        <v>0</v>
      </c>
      <c r="V110" s="193">
        <v>2</v>
      </c>
      <c r="W110" s="191">
        <v>3</v>
      </c>
      <c r="X110" s="194">
        <v>2</v>
      </c>
      <c r="Y110" s="195">
        <v>0</v>
      </c>
      <c r="Z110" s="195">
        <v>2</v>
      </c>
      <c r="AA110" s="193" t="s">
        <v>697</v>
      </c>
      <c r="AB110" s="191" t="s">
        <v>629</v>
      </c>
      <c r="AC110" s="194" t="s">
        <v>697</v>
      </c>
      <c r="AD110" s="193"/>
      <c r="AE110" s="191"/>
      <c r="AF110" s="191"/>
      <c r="AG110" s="191"/>
      <c r="AH110" s="191"/>
      <c r="AI110" s="191"/>
      <c r="AJ110" s="191"/>
      <c r="AK110" s="194"/>
      <c r="AL110" s="193"/>
      <c r="AM110" s="191"/>
      <c r="AN110" s="191"/>
      <c r="AO110" s="194"/>
      <c r="AP110" s="182" t="s">
        <v>802</v>
      </c>
      <c r="AQ110" s="175"/>
    </row>
    <row r="111" spans="1:43" x14ac:dyDescent="0.2">
      <c r="A111" s="63" t="s">
        <v>553</v>
      </c>
      <c r="B111" s="63" t="s">
        <v>31</v>
      </c>
      <c r="C111" s="163" t="s">
        <v>296</v>
      </c>
      <c r="D111" s="204">
        <v>3</v>
      </c>
      <c r="E111" s="191" t="s">
        <v>634</v>
      </c>
      <c r="F111" s="191" t="s">
        <v>642</v>
      </c>
      <c r="G111" s="191" t="s">
        <v>641</v>
      </c>
      <c r="H111" s="191" t="s">
        <v>661</v>
      </c>
      <c r="I111" s="191"/>
      <c r="J111" s="191"/>
      <c r="K111" s="191" t="s">
        <v>646</v>
      </c>
      <c r="L111" s="191"/>
      <c r="M111" s="191"/>
      <c r="N111" s="192" t="s">
        <v>665</v>
      </c>
      <c r="O111" s="220" t="s">
        <v>975</v>
      </c>
      <c r="P111" s="225" t="s">
        <v>643</v>
      </c>
      <c r="Q111" s="193">
        <v>2</v>
      </c>
      <c r="R111" s="191">
        <v>3</v>
      </c>
      <c r="S111" s="191">
        <v>3</v>
      </c>
      <c r="T111" s="191">
        <v>3</v>
      </c>
      <c r="U111" s="194">
        <v>1</v>
      </c>
      <c r="V111" s="193">
        <v>0</v>
      </c>
      <c r="W111" s="191">
        <v>3</v>
      </c>
      <c r="X111" s="194">
        <v>2</v>
      </c>
      <c r="Y111" s="195">
        <v>2</v>
      </c>
      <c r="Z111" s="195">
        <v>0</v>
      </c>
      <c r="AA111" s="193" t="s">
        <v>706</v>
      </c>
      <c r="AB111" s="191" t="s">
        <v>706</v>
      </c>
      <c r="AC111" s="194" t="s">
        <v>629</v>
      </c>
      <c r="AD111" s="193"/>
      <c r="AE111" s="191"/>
      <c r="AF111" s="191"/>
      <c r="AG111" s="191"/>
      <c r="AH111" s="191"/>
      <c r="AI111" s="202"/>
      <c r="AJ111" s="202"/>
      <c r="AK111" s="214"/>
      <c r="AL111" s="193" t="s">
        <v>626</v>
      </c>
      <c r="AM111" s="191" t="s">
        <v>626</v>
      </c>
      <c r="AN111" s="191"/>
      <c r="AO111" s="194"/>
      <c r="AP111" s="182" t="s">
        <v>711</v>
      </c>
      <c r="AQ111" s="239" t="s">
        <v>974</v>
      </c>
    </row>
    <row r="112" spans="1:43" x14ac:dyDescent="0.2">
      <c r="A112" s="63" t="s">
        <v>608</v>
      </c>
      <c r="B112" s="63" t="s">
        <v>70</v>
      </c>
      <c r="C112" s="163" t="s">
        <v>336</v>
      </c>
      <c r="D112" s="204">
        <v>3</v>
      </c>
      <c r="E112" s="191" t="s">
        <v>634</v>
      </c>
      <c r="F112" s="191" t="s">
        <v>642</v>
      </c>
      <c r="G112" s="191" t="s">
        <v>641</v>
      </c>
      <c r="H112" s="191" t="s">
        <v>661</v>
      </c>
      <c r="I112" s="191"/>
      <c r="J112" s="191"/>
      <c r="K112" s="191" t="s">
        <v>646</v>
      </c>
      <c r="L112" s="191"/>
      <c r="M112" s="191"/>
      <c r="N112" s="192" t="s">
        <v>683</v>
      </c>
      <c r="O112" s="220" t="s">
        <v>968</v>
      </c>
      <c r="P112" s="225" t="s">
        <v>643</v>
      </c>
      <c r="Q112" s="193">
        <v>3</v>
      </c>
      <c r="R112" s="191">
        <v>3</v>
      </c>
      <c r="S112" s="191">
        <v>3</v>
      </c>
      <c r="T112" s="191">
        <v>3</v>
      </c>
      <c r="U112" s="194">
        <v>3</v>
      </c>
      <c r="V112" s="193">
        <v>0</v>
      </c>
      <c r="W112" s="191">
        <v>3</v>
      </c>
      <c r="X112" s="194">
        <v>2</v>
      </c>
      <c r="Y112" s="195">
        <v>2</v>
      </c>
      <c r="Z112" s="195">
        <v>1</v>
      </c>
      <c r="AA112" s="193" t="s">
        <v>706</v>
      </c>
      <c r="AB112" s="191" t="s">
        <v>697</v>
      </c>
      <c r="AC112" s="194" t="s">
        <v>697</v>
      </c>
      <c r="AD112" s="193"/>
      <c r="AE112" s="191"/>
      <c r="AF112" s="191"/>
      <c r="AG112" s="191"/>
      <c r="AH112" s="191"/>
      <c r="AI112" s="202"/>
      <c r="AJ112" s="202"/>
      <c r="AK112" s="214"/>
      <c r="AL112" s="193" t="s">
        <v>626</v>
      </c>
      <c r="AM112" s="191" t="s">
        <v>626</v>
      </c>
      <c r="AN112" s="191"/>
      <c r="AO112" s="194"/>
      <c r="AP112" s="182" t="s">
        <v>976</v>
      </c>
      <c r="AQ112" s="175"/>
    </row>
    <row r="113" spans="1:43" x14ac:dyDescent="0.2">
      <c r="A113" s="63" t="s">
        <v>610</v>
      </c>
      <c r="B113" s="63" t="s">
        <v>450</v>
      </c>
      <c r="C113" s="163" t="s">
        <v>451</v>
      </c>
      <c r="D113" s="204">
        <v>3</v>
      </c>
      <c r="E113" s="191" t="s">
        <v>634</v>
      </c>
      <c r="F113" s="191" t="s">
        <v>642</v>
      </c>
      <c r="G113" s="191" t="s">
        <v>641</v>
      </c>
      <c r="H113" s="191" t="s">
        <v>661</v>
      </c>
      <c r="I113" s="191"/>
      <c r="J113" s="191"/>
      <c r="K113" s="191" t="s">
        <v>646</v>
      </c>
      <c r="L113" s="191" t="s">
        <v>915</v>
      </c>
      <c r="M113" s="191"/>
      <c r="N113" s="192" t="s">
        <v>672</v>
      </c>
      <c r="O113" s="220" t="s">
        <v>722</v>
      </c>
      <c r="P113" s="225" t="s">
        <v>643</v>
      </c>
      <c r="Q113" s="193">
        <v>2</v>
      </c>
      <c r="R113" s="191">
        <v>3</v>
      </c>
      <c r="S113" s="191">
        <v>3</v>
      </c>
      <c r="T113" s="191">
        <v>2</v>
      </c>
      <c r="U113" s="194">
        <v>1</v>
      </c>
      <c r="V113" s="193">
        <v>2</v>
      </c>
      <c r="W113" s="191">
        <v>3</v>
      </c>
      <c r="X113" s="194">
        <v>2</v>
      </c>
      <c r="Y113" s="195">
        <v>1</v>
      </c>
      <c r="Z113" s="195">
        <v>3</v>
      </c>
      <c r="AA113" s="193" t="s">
        <v>697</v>
      </c>
      <c r="AB113" s="191" t="s">
        <v>697</v>
      </c>
      <c r="AC113" s="194" t="s">
        <v>629</v>
      </c>
      <c r="AD113" s="193"/>
      <c r="AE113" s="191"/>
      <c r="AF113" s="191"/>
      <c r="AG113" s="202"/>
      <c r="AH113" s="202"/>
      <c r="AI113" s="202"/>
      <c r="AJ113" s="191"/>
      <c r="AK113" s="194"/>
      <c r="AL113" s="193" t="s">
        <v>626</v>
      </c>
      <c r="AM113" s="191"/>
      <c r="AN113" s="191"/>
      <c r="AO113" s="194"/>
      <c r="AP113" s="182" t="s">
        <v>978</v>
      </c>
      <c r="AQ113" s="239" t="s">
        <v>977</v>
      </c>
    </row>
    <row r="114" spans="1:43" x14ac:dyDescent="0.2">
      <c r="A114" s="63" t="s">
        <v>194</v>
      </c>
      <c r="B114" s="63" t="s">
        <v>47</v>
      </c>
      <c r="C114" s="163" t="s">
        <v>311</v>
      </c>
      <c r="D114" s="204">
        <v>3</v>
      </c>
      <c r="E114" s="191" t="s">
        <v>634</v>
      </c>
      <c r="F114" s="191" t="s">
        <v>642</v>
      </c>
      <c r="G114" s="191" t="s">
        <v>641</v>
      </c>
      <c r="H114" s="191" t="s">
        <v>644</v>
      </c>
      <c r="I114" s="191"/>
      <c r="J114" s="191"/>
      <c r="K114" s="191" t="s">
        <v>646</v>
      </c>
      <c r="L114" s="191" t="s">
        <v>967</v>
      </c>
      <c r="M114" s="191"/>
      <c r="N114" s="192" t="s">
        <v>665</v>
      </c>
      <c r="O114" s="220" t="s">
        <v>968</v>
      </c>
      <c r="P114" s="225" t="s">
        <v>643</v>
      </c>
      <c r="Q114" s="193">
        <v>2</v>
      </c>
      <c r="R114" s="191">
        <v>3</v>
      </c>
      <c r="S114" s="191">
        <v>3</v>
      </c>
      <c r="T114" s="191">
        <v>3</v>
      </c>
      <c r="U114" s="194">
        <v>2</v>
      </c>
      <c r="V114" s="193">
        <v>1</v>
      </c>
      <c r="W114" s="191">
        <v>3</v>
      </c>
      <c r="X114" s="194">
        <v>2</v>
      </c>
      <c r="Y114" s="195">
        <v>1</v>
      </c>
      <c r="Z114" s="195">
        <v>0</v>
      </c>
      <c r="AA114" s="193" t="s">
        <v>706</v>
      </c>
      <c r="AB114" s="191" t="s">
        <v>706</v>
      </c>
      <c r="AC114" s="194" t="s">
        <v>697</v>
      </c>
      <c r="AD114" s="193"/>
      <c r="AE114" s="191"/>
      <c r="AF114" s="191"/>
      <c r="AG114" s="191"/>
      <c r="AH114" s="191"/>
      <c r="AI114" s="191"/>
      <c r="AJ114" s="202"/>
      <c r="AK114" s="214"/>
      <c r="AL114" s="193"/>
      <c r="AM114" s="191"/>
      <c r="AN114" s="191"/>
      <c r="AO114" s="194"/>
      <c r="AP114" s="182" t="s">
        <v>980</v>
      </c>
      <c r="AQ114" s="239" t="s">
        <v>979</v>
      </c>
    </row>
    <row r="115" spans="1:43" x14ac:dyDescent="0.2">
      <c r="A115" s="63" t="s">
        <v>393</v>
      </c>
      <c r="B115" s="63" t="s">
        <v>394</v>
      </c>
      <c r="C115" s="163" t="s">
        <v>395</v>
      </c>
      <c r="D115" s="204">
        <v>3</v>
      </c>
      <c r="E115" s="191" t="s">
        <v>634</v>
      </c>
      <c r="F115" s="191" t="s">
        <v>642</v>
      </c>
      <c r="G115" s="191" t="s">
        <v>641</v>
      </c>
      <c r="H115" s="191" t="s">
        <v>660</v>
      </c>
      <c r="I115" s="191"/>
      <c r="J115" s="191"/>
      <c r="K115" s="191" t="s">
        <v>646</v>
      </c>
      <c r="L115" s="191" t="s">
        <v>967</v>
      </c>
      <c r="M115" s="191"/>
      <c r="N115" s="192" t="s">
        <v>683</v>
      </c>
      <c r="O115" s="220" t="s">
        <v>702</v>
      </c>
      <c r="P115" s="225" t="s">
        <v>643</v>
      </c>
      <c r="Q115" s="193">
        <v>2</v>
      </c>
      <c r="R115" s="191">
        <v>3</v>
      </c>
      <c r="S115" s="191">
        <v>3</v>
      </c>
      <c r="T115" s="191">
        <v>3</v>
      </c>
      <c r="U115" s="194">
        <v>2</v>
      </c>
      <c r="V115" s="193">
        <v>1</v>
      </c>
      <c r="W115" s="191">
        <v>3</v>
      </c>
      <c r="X115" s="194">
        <v>2</v>
      </c>
      <c r="Y115" s="195">
        <v>2</v>
      </c>
      <c r="Z115" s="195">
        <v>1</v>
      </c>
      <c r="AA115" s="193" t="s">
        <v>706</v>
      </c>
      <c r="AB115" s="191" t="s">
        <v>697</v>
      </c>
      <c r="AC115" s="194" t="s">
        <v>697</v>
      </c>
      <c r="AD115" s="193"/>
      <c r="AE115" s="191"/>
      <c r="AF115" s="191"/>
      <c r="AG115" s="191"/>
      <c r="AH115" s="191"/>
      <c r="AI115" s="202"/>
      <c r="AJ115" s="202"/>
      <c r="AK115" s="194"/>
      <c r="AL115" s="193"/>
      <c r="AM115" s="191"/>
      <c r="AN115" s="191"/>
      <c r="AO115" s="194"/>
      <c r="AP115" s="182" t="s">
        <v>985</v>
      </c>
      <c r="AQ115" s="239" t="s">
        <v>984</v>
      </c>
    </row>
    <row r="116" spans="1:43" x14ac:dyDescent="0.2">
      <c r="A116" s="63" t="s">
        <v>195</v>
      </c>
      <c r="B116" s="63" t="s">
        <v>48</v>
      </c>
      <c r="C116" s="163" t="s">
        <v>313</v>
      </c>
      <c r="D116" s="204">
        <v>3</v>
      </c>
      <c r="E116" s="191" t="s">
        <v>634</v>
      </c>
      <c r="F116" s="191" t="s">
        <v>642</v>
      </c>
      <c r="G116" s="191" t="s">
        <v>641</v>
      </c>
      <c r="H116" s="191" t="s">
        <v>661</v>
      </c>
      <c r="I116" s="191"/>
      <c r="J116" s="191"/>
      <c r="K116" s="191" t="s">
        <v>646</v>
      </c>
      <c r="L116" s="191" t="s">
        <v>967</v>
      </c>
      <c r="M116" s="191"/>
      <c r="N116" s="192" t="s">
        <v>983</v>
      </c>
      <c r="O116" s="220" t="s">
        <v>968</v>
      </c>
      <c r="P116" s="225" t="s">
        <v>643</v>
      </c>
      <c r="Q116" s="193">
        <v>2</v>
      </c>
      <c r="R116" s="191">
        <v>3</v>
      </c>
      <c r="S116" s="191">
        <v>3</v>
      </c>
      <c r="T116" s="191">
        <v>3</v>
      </c>
      <c r="U116" s="194">
        <v>2</v>
      </c>
      <c r="V116" s="193">
        <v>1</v>
      </c>
      <c r="W116" s="191">
        <v>3</v>
      </c>
      <c r="X116" s="194">
        <v>2</v>
      </c>
      <c r="Y116" s="195">
        <v>1</v>
      </c>
      <c r="Z116" s="195">
        <v>0</v>
      </c>
      <c r="AA116" s="193" t="s">
        <v>706</v>
      </c>
      <c r="AB116" s="191" t="s">
        <v>629</v>
      </c>
      <c r="AC116" s="194" t="s">
        <v>629</v>
      </c>
      <c r="AD116" s="193"/>
      <c r="AE116" s="191"/>
      <c r="AF116" s="191"/>
      <c r="AG116" s="191"/>
      <c r="AH116" s="202"/>
      <c r="AI116" s="202"/>
      <c r="AJ116" s="202"/>
      <c r="AK116" s="194"/>
      <c r="AL116" s="193"/>
      <c r="AM116" s="191"/>
      <c r="AN116" s="191"/>
      <c r="AO116" s="194"/>
      <c r="AP116" s="182" t="s">
        <v>982</v>
      </c>
      <c r="AQ116" s="239" t="s">
        <v>979</v>
      </c>
    </row>
    <row r="117" spans="1:43" x14ac:dyDescent="0.2">
      <c r="A117" s="63" t="s">
        <v>196</v>
      </c>
      <c r="B117" s="63" t="s">
        <v>49</v>
      </c>
      <c r="C117" s="163" t="s">
        <v>312</v>
      </c>
      <c r="D117" s="204">
        <v>3</v>
      </c>
      <c r="E117" s="191" t="s">
        <v>634</v>
      </c>
      <c r="F117" s="191" t="s">
        <v>642</v>
      </c>
      <c r="G117" s="191" t="s">
        <v>641</v>
      </c>
      <c r="H117" s="191" t="s">
        <v>661</v>
      </c>
      <c r="I117" s="191"/>
      <c r="J117" s="191"/>
      <c r="K117" s="191" t="s">
        <v>646</v>
      </c>
      <c r="L117" s="191" t="s">
        <v>967</v>
      </c>
      <c r="M117" s="191"/>
      <c r="N117" s="192" t="s">
        <v>673</v>
      </c>
      <c r="O117" s="220" t="s">
        <v>968</v>
      </c>
      <c r="P117" s="225" t="s">
        <v>643</v>
      </c>
      <c r="Q117" s="193">
        <v>2</v>
      </c>
      <c r="R117" s="191">
        <v>3</v>
      </c>
      <c r="S117" s="191">
        <v>3</v>
      </c>
      <c r="T117" s="191">
        <v>3</v>
      </c>
      <c r="U117" s="194">
        <v>2</v>
      </c>
      <c r="V117" s="193">
        <v>1</v>
      </c>
      <c r="W117" s="191">
        <v>3</v>
      </c>
      <c r="X117" s="194">
        <v>2</v>
      </c>
      <c r="Y117" s="195">
        <v>1</v>
      </c>
      <c r="Z117" s="195">
        <v>0</v>
      </c>
      <c r="AA117" s="193" t="s">
        <v>706</v>
      </c>
      <c r="AB117" s="191" t="s">
        <v>697</v>
      </c>
      <c r="AC117" s="194" t="s">
        <v>629</v>
      </c>
      <c r="AD117" s="193"/>
      <c r="AE117" s="191"/>
      <c r="AF117" s="191"/>
      <c r="AG117" s="191"/>
      <c r="AH117" s="191"/>
      <c r="AI117" s="202"/>
      <c r="AJ117" s="202"/>
      <c r="AK117" s="194"/>
      <c r="AL117" s="193"/>
      <c r="AM117" s="191"/>
      <c r="AN117" s="191"/>
      <c r="AO117" s="194"/>
      <c r="AP117" s="182" t="s">
        <v>981</v>
      </c>
      <c r="AQ117" s="239" t="s">
        <v>979</v>
      </c>
    </row>
    <row r="118" spans="1:43" x14ac:dyDescent="0.2">
      <c r="A118" s="63" t="s">
        <v>539</v>
      </c>
      <c r="B118" s="63" t="s">
        <v>27</v>
      </c>
      <c r="C118" s="163" t="s">
        <v>290</v>
      </c>
      <c r="D118" s="204">
        <v>3</v>
      </c>
      <c r="E118" s="191" t="s">
        <v>634</v>
      </c>
      <c r="F118" s="191" t="s">
        <v>642</v>
      </c>
      <c r="G118" s="191" t="s">
        <v>639</v>
      </c>
      <c r="H118" s="191" t="s">
        <v>661</v>
      </c>
      <c r="I118" s="191"/>
      <c r="J118" s="191"/>
      <c r="K118" s="191" t="s">
        <v>646</v>
      </c>
      <c r="L118" s="191" t="s">
        <v>644</v>
      </c>
      <c r="M118" s="191"/>
      <c r="N118" s="192" t="s">
        <v>679</v>
      </c>
      <c r="O118" s="220" t="s">
        <v>721</v>
      </c>
      <c r="P118" s="225" t="s">
        <v>725</v>
      </c>
      <c r="Q118" s="193">
        <v>3</v>
      </c>
      <c r="R118" s="191">
        <v>3</v>
      </c>
      <c r="S118" s="191">
        <v>3</v>
      </c>
      <c r="T118" s="191">
        <v>3</v>
      </c>
      <c r="U118" s="194">
        <v>2</v>
      </c>
      <c r="V118" s="193">
        <v>2</v>
      </c>
      <c r="W118" s="191">
        <v>3</v>
      </c>
      <c r="X118" s="194">
        <v>2</v>
      </c>
      <c r="Y118" s="195">
        <v>3</v>
      </c>
      <c r="Z118" s="195">
        <v>1</v>
      </c>
      <c r="AA118" s="193" t="s">
        <v>629</v>
      </c>
      <c r="AB118" s="191" t="s">
        <v>629</v>
      </c>
      <c r="AC118" s="194" t="s">
        <v>629</v>
      </c>
      <c r="AD118" s="193"/>
      <c r="AE118" s="191"/>
      <c r="AF118" s="202"/>
      <c r="AG118" s="202"/>
      <c r="AH118" s="202"/>
      <c r="AI118" s="191"/>
      <c r="AJ118" s="191"/>
      <c r="AK118" s="194"/>
      <c r="AL118" s="193"/>
      <c r="AM118" s="191"/>
      <c r="AN118" s="191"/>
      <c r="AO118" s="194"/>
      <c r="AP118" s="182" t="s">
        <v>987</v>
      </c>
      <c r="AQ118" s="239" t="s">
        <v>986</v>
      </c>
    </row>
    <row r="119" spans="1:43" x14ac:dyDescent="0.2">
      <c r="A119" s="63" t="s">
        <v>581</v>
      </c>
      <c r="B119" s="63" t="s">
        <v>73</v>
      </c>
      <c r="C119" s="163" t="s">
        <v>320</v>
      </c>
      <c r="D119" s="204">
        <v>3</v>
      </c>
      <c r="E119" s="191" t="s">
        <v>634</v>
      </c>
      <c r="F119" s="191" t="s">
        <v>642</v>
      </c>
      <c r="G119" s="191" t="s">
        <v>639</v>
      </c>
      <c r="H119" s="191" t="s">
        <v>661</v>
      </c>
      <c r="I119" s="191"/>
      <c r="J119" s="191"/>
      <c r="K119" s="191" t="s">
        <v>646</v>
      </c>
      <c r="L119" s="191" t="s">
        <v>644</v>
      </c>
      <c r="M119" s="191"/>
      <c r="N119" s="192" t="s">
        <v>989</v>
      </c>
      <c r="O119" s="220" t="s">
        <v>695</v>
      </c>
      <c r="P119" s="225" t="s">
        <v>643</v>
      </c>
      <c r="Q119" s="193">
        <v>2</v>
      </c>
      <c r="R119" s="191">
        <v>3</v>
      </c>
      <c r="S119" s="191">
        <v>3</v>
      </c>
      <c r="T119" s="191">
        <v>3</v>
      </c>
      <c r="U119" s="194">
        <v>2</v>
      </c>
      <c r="V119" s="193">
        <v>1</v>
      </c>
      <c r="W119" s="191">
        <v>3</v>
      </c>
      <c r="X119" s="194">
        <v>3</v>
      </c>
      <c r="Y119" s="195">
        <v>3</v>
      </c>
      <c r="Z119" s="195">
        <v>1</v>
      </c>
      <c r="AA119" s="193" t="s">
        <v>629</v>
      </c>
      <c r="AB119" s="191" t="s">
        <v>629</v>
      </c>
      <c r="AC119" s="194" t="s">
        <v>629</v>
      </c>
      <c r="AD119" s="193"/>
      <c r="AE119" s="202"/>
      <c r="AF119" s="202"/>
      <c r="AG119" s="202"/>
      <c r="AH119" s="202"/>
      <c r="AI119" s="191"/>
      <c r="AJ119" s="191"/>
      <c r="AK119" s="194"/>
      <c r="AL119" s="193"/>
      <c r="AM119" s="191"/>
      <c r="AN119" s="191"/>
      <c r="AO119" s="194"/>
      <c r="AP119" s="182" t="s">
        <v>990</v>
      </c>
      <c r="AQ119" s="239" t="s">
        <v>988</v>
      </c>
    </row>
    <row r="120" spans="1:43" x14ac:dyDescent="0.2">
      <c r="A120" s="63" t="s">
        <v>578</v>
      </c>
      <c r="B120" s="63" t="s">
        <v>108</v>
      </c>
      <c r="C120" s="163" t="s">
        <v>318</v>
      </c>
      <c r="D120" s="204">
        <v>3</v>
      </c>
      <c r="E120" s="191" t="s">
        <v>634</v>
      </c>
      <c r="F120" s="191" t="s">
        <v>642</v>
      </c>
      <c r="G120" s="191" t="s">
        <v>639</v>
      </c>
      <c r="H120" s="191" t="s">
        <v>644</v>
      </c>
      <c r="I120" s="191"/>
      <c r="J120" s="191"/>
      <c r="K120" s="191" t="s">
        <v>646</v>
      </c>
      <c r="L120" s="191" t="s">
        <v>915</v>
      </c>
      <c r="M120" s="191"/>
      <c r="N120" s="192" t="s">
        <v>672</v>
      </c>
      <c r="O120" s="220" t="s">
        <v>695</v>
      </c>
      <c r="P120" s="225" t="s">
        <v>643</v>
      </c>
      <c r="Q120" s="193">
        <v>2</v>
      </c>
      <c r="R120" s="191">
        <v>3</v>
      </c>
      <c r="S120" s="191">
        <v>3</v>
      </c>
      <c r="T120" s="191">
        <v>3</v>
      </c>
      <c r="U120" s="194">
        <v>2</v>
      </c>
      <c r="V120" s="193">
        <v>3</v>
      </c>
      <c r="W120" s="191">
        <v>3</v>
      </c>
      <c r="X120" s="194">
        <v>3</v>
      </c>
      <c r="Y120" s="195">
        <v>1</v>
      </c>
      <c r="Z120" s="195">
        <v>3</v>
      </c>
      <c r="AA120" s="193" t="s">
        <v>697</v>
      </c>
      <c r="AB120" s="191" t="s">
        <v>629</v>
      </c>
      <c r="AC120" s="194" t="s">
        <v>629</v>
      </c>
      <c r="AD120" s="193"/>
      <c r="AE120" s="191"/>
      <c r="AF120" s="202"/>
      <c r="AG120" s="202"/>
      <c r="AH120" s="191"/>
      <c r="AI120" s="191"/>
      <c r="AJ120" s="191"/>
      <c r="AK120" s="194"/>
      <c r="AL120" s="193"/>
      <c r="AM120" s="191"/>
      <c r="AN120" s="191"/>
      <c r="AO120" s="194"/>
      <c r="AP120" s="182" t="s">
        <v>992</v>
      </c>
      <c r="AQ120" s="239" t="s">
        <v>991</v>
      </c>
    </row>
    <row r="121" spans="1:43" x14ac:dyDescent="0.2">
      <c r="A121" s="120" t="s">
        <v>388</v>
      </c>
      <c r="B121" s="120" t="s">
        <v>389</v>
      </c>
      <c r="C121" s="167" t="s">
        <v>390</v>
      </c>
      <c r="D121" s="205">
        <v>3</v>
      </c>
      <c r="E121" s="191" t="s">
        <v>634</v>
      </c>
      <c r="F121" s="191" t="s">
        <v>642</v>
      </c>
      <c r="G121" s="191" t="s">
        <v>641</v>
      </c>
      <c r="H121" s="191" t="s">
        <v>661</v>
      </c>
      <c r="I121" s="191"/>
      <c r="J121" s="191"/>
      <c r="K121" s="191" t="s">
        <v>646</v>
      </c>
      <c r="L121" s="191" t="s">
        <v>915</v>
      </c>
      <c r="M121" s="191"/>
      <c r="N121" s="192" t="s">
        <v>672</v>
      </c>
      <c r="O121" s="220" t="s">
        <v>695</v>
      </c>
      <c r="P121" s="225" t="s">
        <v>643</v>
      </c>
      <c r="Q121" s="193">
        <v>0</v>
      </c>
      <c r="R121" s="191">
        <v>1</v>
      </c>
      <c r="S121" s="191">
        <v>3</v>
      </c>
      <c r="T121" s="191">
        <v>3</v>
      </c>
      <c r="U121" s="194">
        <v>3</v>
      </c>
      <c r="V121" s="193">
        <v>3</v>
      </c>
      <c r="W121" s="191">
        <v>3</v>
      </c>
      <c r="X121" s="194">
        <v>1</v>
      </c>
      <c r="Y121" s="195">
        <v>1</v>
      </c>
      <c r="Z121" s="195">
        <v>3</v>
      </c>
      <c r="AA121" s="193" t="s">
        <v>697</v>
      </c>
      <c r="AB121" s="191" t="s">
        <v>697</v>
      </c>
      <c r="AC121" s="194" t="s">
        <v>629</v>
      </c>
      <c r="AD121" s="193"/>
      <c r="AE121" s="191"/>
      <c r="AF121" s="191"/>
      <c r="AG121" s="202"/>
      <c r="AH121" s="202"/>
      <c r="AI121" s="191"/>
      <c r="AJ121" s="191"/>
      <c r="AK121" s="194"/>
      <c r="AL121" s="193"/>
      <c r="AM121" s="191"/>
      <c r="AN121" s="191"/>
      <c r="AO121" s="194"/>
      <c r="AP121" s="182" t="s">
        <v>993</v>
      </c>
      <c r="AQ121" s="175"/>
    </row>
    <row r="122" spans="1:43" x14ac:dyDescent="0.2">
      <c r="A122" s="63" t="s">
        <v>591</v>
      </c>
      <c r="B122" s="63" t="s">
        <v>105</v>
      </c>
      <c r="C122" s="163" t="s">
        <v>323</v>
      </c>
      <c r="D122" s="204">
        <v>3</v>
      </c>
      <c r="E122" s="191" t="s">
        <v>634</v>
      </c>
      <c r="F122" s="191" t="s">
        <v>642</v>
      </c>
      <c r="G122" s="191" t="s">
        <v>639</v>
      </c>
      <c r="H122" s="191" t="s">
        <v>644</v>
      </c>
      <c r="I122" s="191"/>
      <c r="J122" s="191"/>
      <c r="K122" s="191" t="s">
        <v>646</v>
      </c>
      <c r="L122" s="191" t="s">
        <v>915</v>
      </c>
      <c r="M122" s="191"/>
      <c r="N122" s="192" t="s">
        <v>673</v>
      </c>
      <c r="O122" s="220" t="s">
        <v>715</v>
      </c>
      <c r="P122" s="225" t="s">
        <v>643</v>
      </c>
      <c r="Q122" s="193">
        <v>2</v>
      </c>
      <c r="R122" s="191">
        <v>3</v>
      </c>
      <c r="S122" s="191">
        <v>3</v>
      </c>
      <c r="T122" s="191">
        <v>2</v>
      </c>
      <c r="U122" s="194">
        <v>1</v>
      </c>
      <c r="V122" s="193">
        <v>2</v>
      </c>
      <c r="W122" s="191">
        <v>3</v>
      </c>
      <c r="X122" s="194">
        <v>2</v>
      </c>
      <c r="Y122" s="195">
        <v>2</v>
      </c>
      <c r="Z122" s="195">
        <v>2</v>
      </c>
      <c r="AA122" s="193" t="s">
        <v>706</v>
      </c>
      <c r="AB122" s="191" t="s">
        <v>697</v>
      </c>
      <c r="AC122" s="194" t="s">
        <v>629</v>
      </c>
      <c r="AD122" s="193"/>
      <c r="AE122" s="202"/>
      <c r="AF122" s="202"/>
      <c r="AG122" s="202"/>
      <c r="AH122" s="202"/>
      <c r="AI122" s="191"/>
      <c r="AJ122" s="191"/>
      <c r="AK122" s="194"/>
      <c r="AL122" s="193"/>
      <c r="AM122" s="191"/>
      <c r="AN122" s="191"/>
      <c r="AO122" s="194"/>
      <c r="AP122" s="182" t="s">
        <v>937</v>
      </c>
      <c r="AQ122" s="239" t="s">
        <v>994</v>
      </c>
    </row>
    <row r="123" spans="1:43" x14ac:dyDescent="0.2">
      <c r="A123" s="63" t="s">
        <v>590</v>
      </c>
      <c r="B123" s="63" t="s">
        <v>57</v>
      </c>
      <c r="C123" s="163" t="s">
        <v>325</v>
      </c>
      <c r="D123" s="204">
        <v>3</v>
      </c>
      <c r="E123" s="191" t="s">
        <v>634</v>
      </c>
      <c r="F123" s="191" t="s">
        <v>642</v>
      </c>
      <c r="G123" s="191" t="s">
        <v>639</v>
      </c>
      <c r="H123" s="191" t="s">
        <v>644</v>
      </c>
      <c r="I123" s="191"/>
      <c r="J123" s="191"/>
      <c r="K123" s="191" t="s">
        <v>646</v>
      </c>
      <c r="L123" s="191" t="s">
        <v>915</v>
      </c>
      <c r="M123" s="191"/>
      <c r="N123" s="192" t="s">
        <v>669</v>
      </c>
      <c r="O123" s="220" t="s">
        <v>996</v>
      </c>
      <c r="P123" s="225" t="s">
        <v>643</v>
      </c>
      <c r="Q123" s="193">
        <v>2</v>
      </c>
      <c r="R123" s="191">
        <v>3</v>
      </c>
      <c r="S123" s="191">
        <v>3</v>
      </c>
      <c r="T123" s="191">
        <v>2</v>
      </c>
      <c r="U123" s="194">
        <v>1</v>
      </c>
      <c r="V123" s="193">
        <v>3</v>
      </c>
      <c r="W123" s="191">
        <v>3</v>
      </c>
      <c r="X123" s="194">
        <v>1</v>
      </c>
      <c r="Y123" s="195">
        <v>2</v>
      </c>
      <c r="Z123" s="195">
        <v>3</v>
      </c>
      <c r="AA123" s="193" t="s">
        <v>706</v>
      </c>
      <c r="AB123" s="191" t="s">
        <v>697</v>
      </c>
      <c r="AC123" s="194" t="s">
        <v>629</v>
      </c>
      <c r="AD123" s="193"/>
      <c r="AE123" s="191"/>
      <c r="AF123" s="191"/>
      <c r="AG123" s="202"/>
      <c r="AH123" s="202"/>
      <c r="AI123" s="202"/>
      <c r="AJ123" s="191"/>
      <c r="AK123" s="194"/>
      <c r="AL123" s="193"/>
      <c r="AM123" s="191"/>
      <c r="AN123" s="191"/>
      <c r="AO123" s="194"/>
      <c r="AP123" s="182" t="s">
        <v>802</v>
      </c>
      <c r="AQ123" s="239" t="s">
        <v>995</v>
      </c>
    </row>
    <row r="124" spans="1:43" x14ac:dyDescent="0.2">
      <c r="A124" s="63" t="s">
        <v>227</v>
      </c>
      <c r="B124" s="63" t="s">
        <v>100</v>
      </c>
      <c r="C124" s="163" t="s">
        <v>337</v>
      </c>
      <c r="D124" s="204">
        <v>3</v>
      </c>
      <c r="E124" s="191" t="s">
        <v>634</v>
      </c>
      <c r="F124" s="191" t="s">
        <v>642</v>
      </c>
      <c r="G124" s="191" t="s">
        <v>641</v>
      </c>
      <c r="H124" s="191" t="s">
        <v>999</v>
      </c>
      <c r="I124" s="191"/>
      <c r="J124" s="191"/>
      <c r="K124" s="191" t="s">
        <v>646</v>
      </c>
      <c r="L124" s="191" t="s">
        <v>644</v>
      </c>
      <c r="M124" s="191"/>
      <c r="N124" s="192" t="s">
        <v>683</v>
      </c>
      <c r="O124" s="220" t="s">
        <v>998</v>
      </c>
      <c r="P124" s="225" t="s">
        <v>643</v>
      </c>
      <c r="Q124" s="193">
        <v>2</v>
      </c>
      <c r="R124" s="191">
        <v>3</v>
      </c>
      <c r="S124" s="191">
        <v>3</v>
      </c>
      <c r="T124" s="191">
        <v>2</v>
      </c>
      <c r="U124" s="194">
        <v>1</v>
      </c>
      <c r="V124" s="193">
        <v>0</v>
      </c>
      <c r="W124" s="191">
        <v>3</v>
      </c>
      <c r="X124" s="194">
        <v>3</v>
      </c>
      <c r="Y124" s="195">
        <v>3</v>
      </c>
      <c r="Z124" s="195">
        <v>2</v>
      </c>
      <c r="AA124" s="193" t="s">
        <v>629</v>
      </c>
      <c r="AB124" s="191" t="s">
        <v>629</v>
      </c>
      <c r="AC124" s="194" t="s">
        <v>697</v>
      </c>
      <c r="AD124" s="193"/>
      <c r="AE124" s="191"/>
      <c r="AF124" s="202"/>
      <c r="AG124" s="202"/>
      <c r="AH124" s="202"/>
      <c r="AI124" s="202"/>
      <c r="AJ124" s="191"/>
      <c r="AK124" s="194"/>
      <c r="AL124" s="193"/>
      <c r="AM124" s="191"/>
      <c r="AN124" s="191"/>
      <c r="AO124" s="194"/>
      <c r="AP124" s="182" t="s">
        <v>987</v>
      </c>
      <c r="AQ124" s="239" t="s">
        <v>997</v>
      </c>
    </row>
    <row r="125" spans="1:43" x14ac:dyDescent="0.2">
      <c r="A125" s="62" t="s">
        <v>524</v>
      </c>
      <c r="B125" s="62" t="s">
        <v>432</v>
      </c>
      <c r="C125" s="162" t="s">
        <v>431</v>
      </c>
      <c r="D125" s="206">
        <v>4</v>
      </c>
      <c r="E125" s="191" t="s">
        <v>634</v>
      </c>
      <c r="F125" s="191" t="s">
        <v>642</v>
      </c>
      <c r="G125" s="191"/>
      <c r="H125" s="191"/>
      <c r="I125" s="191"/>
      <c r="J125" s="191"/>
      <c r="K125" s="191"/>
      <c r="L125" s="191"/>
      <c r="M125" s="191"/>
      <c r="N125" s="192"/>
      <c r="O125" s="220"/>
      <c r="P125" s="225"/>
      <c r="Q125" s="193"/>
      <c r="R125" s="191"/>
      <c r="S125" s="191"/>
      <c r="T125" s="191"/>
      <c r="U125" s="194"/>
      <c r="V125" s="193"/>
      <c r="W125" s="191"/>
      <c r="X125" s="194"/>
      <c r="Y125" s="195"/>
      <c r="Z125" s="195"/>
      <c r="AA125" s="193"/>
      <c r="AB125" s="191"/>
      <c r="AC125" s="194"/>
      <c r="AD125" s="193"/>
      <c r="AE125" s="191"/>
      <c r="AF125" s="191"/>
      <c r="AG125" s="191"/>
      <c r="AH125" s="191"/>
      <c r="AI125" s="191"/>
      <c r="AJ125" s="191"/>
      <c r="AK125" s="194"/>
      <c r="AL125" s="193"/>
      <c r="AM125" s="191"/>
      <c r="AN125" s="191"/>
      <c r="AO125" s="194"/>
      <c r="AP125" s="182"/>
      <c r="AQ125" s="175"/>
    </row>
    <row r="126" spans="1:43" x14ac:dyDescent="0.2">
      <c r="A126" s="86" t="s">
        <v>523</v>
      </c>
      <c r="B126" s="86" t="s">
        <v>435</v>
      </c>
      <c r="C126" s="161" t="s">
        <v>436</v>
      </c>
      <c r="D126" s="207">
        <v>4</v>
      </c>
      <c r="E126" s="191" t="s">
        <v>634</v>
      </c>
      <c r="F126" s="191" t="s">
        <v>642</v>
      </c>
      <c r="G126" s="191"/>
      <c r="H126" s="191"/>
      <c r="I126" s="191"/>
      <c r="J126" s="191"/>
      <c r="K126" s="191"/>
      <c r="L126" s="191"/>
      <c r="M126" s="191"/>
      <c r="N126" s="192"/>
      <c r="O126" s="220"/>
      <c r="P126" s="225"/>
      <c r="Q126" s="193"/>
      <c r="R126" s="191"/>
      <c r="S126" s="191"/>
      <c r="T126" s="191"/>
      <c r="U126" s="194"/>
      <c r="V126" s="193"/>
      <c r="W126" s="191"/>
      <c r="X126" s="194"/>
      <c r="Y126" s="195"/>
      <c r="Z126" s="195"/>
      <c r="AA126" s="193"/>
      <c r="AB126" s="191"/>
      <c r="AC126" s="194"/>
      <c r="AD126" s="193"/>
      <c r="AE126" s="191"/>
      <c r="AF126" s="191"/>
      <c r="AG126" s="191"/>
      <c r="AH126" s="191"/>
      <c r="AI126" s="191"/>
      <c r="AJ126" s="191"/>
      <c r="AK126" s="194"/>
      <c r="AL126" s="193"/>
      <c r="AM126" s="191"/>
      <c r="AN126" s="191"/>
      <c r="AO126" s="194"/>
      <c r="AP126" s="182"/>
      <c r="AQ126" s="175"/>
    </row>
    <row r="127" spans="1:43" x14ac:dyDescent="0.2">
      <c r="A127" s="62" t="s">
        <v>546</v>
      </c>
      <c r="B127" s="62" t="s">
        <v>104</v>
      </c>
      <c r="C127" s="162" t="s">
        <v>292</v>
      </c>
      <c r="D127" s="206">
        <v>4</v>
      </c>
      <c r="E127" s="191" t="s">
        <v>634</v>
      </c>
      <c r="F127" s="191" t="s">
        <v>642</v>
      </c>
      <c r="G127" s="191"/>
      <c r="H127" s="191"/>
      <c r="I127" s="191"/>
      <c r="J127" s="191"/>
      <c r="K127" s="191"/>
      <c r="L127" s="191"/>
      <c r="M127" s="191"/>
      <c r="N127" s="192"/>
      <c r="O127" s="220"/>
      <c r="P127" s="225"/>
      <c r="Q127" s="193"/>
      <c r="R127" s="191"/>
      <c r="S127" s="191"/>
      <c r="T127" s="191"/>
      <c r="U127" s="194"/>
      <c r="V127" s="193"/>
      <c r="W127" s="191"/>
      <c r="X127" s="194"/>
      <c r="Y127" s="195"/>
      <c r="Z127" s="195"/>
      <c r="AA127" s="193"/>
      <c r="AB127" s="191"/>
      <c r="AC127" s="194"/>
      <c r="AD127" s="193"/>
      <c r="AE127" s="191"/>
      <c r="AF127" s="191"/>
      <c r="AG127" s="191"/>
      <c r="AH127" s="191"/>
      <c r="AI127" s="191"/>
      <c r="AJ127" s="191"/>
      <c r="AK127" s="194"/>
      <c r="AL127" s="193"/>
      <c r="AM127" s="191"/>
      <c r="AN127" s="191"/>
      <c r="AO127" s="194"/>
      <c r="AP127" s="182"/>
      <c r="AQ127" s="175"/>
    </row>
    <row r="128" spans="1:43" x14ac:dyDescent="0.2">
      <c r="A128" s="86" t="s">
        <v>506</v>
      </c>
      <c r="B128" s="86" t="s">
        <v>376</v>
      </c>
      <c r="C128" s="161" t="s">
        <v>377</v>
      </c>
      <c r="D128" s="207">
        <v>4</v>
      </c>
      <c r="E128" s="191" t="s">
        <v>634</v>
      </c>
      <c r="F128" s="191" t="s">
        <v>642</v>
      </c>
      <c r="G128" s="191"/>
      <c r="H128" s="191"/>
      <c r="I128" s="191"/>
      <c r="J128" s="191"/>
      <c r="K128" s="191"/>
      <c r="L128" s="191"/>
      <c r="M128" s="191"/>
      <c r="N128" s="192"/>
      <c r="O128" s="220"/>
      <c r="P128" s="225"/>
      <c r="Q128" s="193"/>
      <c r="R128" s="191"/>
      <c r="S128" s="191"/>
      <c r="T128" s="191"/>
      <c r="U128" s="194"/>
      <c r="V128" s="193"/>
      <c r="W128" s="191"/>
      <c r="X128" s="194"/>
      <c r="Y128" s="195"/>
      <c r="Z128" s="195"/>
      <c r="AA128" s="193"/>
      <c r="AB128" s="191"/>
      <c r="AC128" s="194"/>
      <c r="AD128" s="193"/>
      <c r="AE128" s="191"/>
      <c r="AF128" s="191"/>
      <c r="AG128" s="191"/>
      <c r="AH128" s="191"/>
      <c r="AI128" s="191"/>
      <c r="AJ128" s="191"/>
      <c r="AK128" s="194"/>
      <c r="AL128" s="193"/>
      <c r="AM128" s="191"/>
      <c r="AN128" s="191"/>
      <c r="AO128" s="194"/>
      <c r="AP128" s="182"/>
      <c r="AQ128" s="175"/>
    </row>
    <row r="129" spans="1:43" x14ac:dyDescent="0.2">
      <c r="A129" s="62" t="s">
        <v>509</v>
      </c>
      <c r="B129" s="62" t="s">
        <v>107</v>
      </c>
      <c r="C129" s="162" t="s">
        <v>273</v>
      </c>
      <c r="D129" s="206">
        <v>4</v>
      </c>
      <c r="E129" s="191" t="s">
        <v>634</v>
      </c>
      <c r="F129" s="191" t="s">
        <v>642</v>
      </c>
      <c r="G129" s="191"/>
      <c r="H129" s="191"/>
      <c r="I129" s="191"/>
      <c r="J129" s="191"/>
      <c r="K129" s="191"/>
      <c r="L129" s="191"/>
      <c r="M129" s="191"/>
      <c r="N129" s="192"/>
      <c r="O129" s="220"/>
      <c r="P129" s="225"/>
      <c r="Q129" s="193"/>
      <c r="R129" s="191"/>
      <c r="S129" s="191"/>
      <c r="T129" s="191"/>
      <c r="U129" s="194"/>
      <c r="V129" s="193"/>
      <c r="W129" s="191"/>
      <c r="X129" s="194"/>
      <c r="Y129" s="195"/>
      <c r="Z129" s="195"/>
      <c r="AA129" s="193"/>
      <c r="AB129" s="191"/>
      <c r="AC129" s="194"/>
      <c r="AD129" s="193"/>
      <c r="AE129" s="191"/>
      <c r="AF129" s="191"/>
      <c r="AG129" s="191"/>
      <c r="AH129" s="191"/>
      <c r="AI129" s="191"/>
      <c r="AJ129" s="191"/>
      <c r="AK129" s="194"/>
      <c r="AL129" s="193"/>
      <c r="AM129" s="191"/>
      <c r="AN129" s="191"/>
      <c r="AO129" s="194"/>
      <c r="AP129" s="182"/>
      <c r="AQ129" s="175"/>
    </row>
    <row r="130" spans="1:43" x14ac:dyDescent="0.2">
      <c r="A130" s="62" t="s">
        <v>556</v>
      </c>
      <c r="B130" s="62" t="s">
        <v>97</v>
      </c>
      <c r="C130" s="162" t="s">
        <v>355</v>
      </c>
      <c r="D130" s="206">
        <v>4</v>
      </c>
      <c r="E130" s="191" t="s">
        <v>634</v>
      </c>
      <c r="F130" s="191" t="s">
        <v>642</v>
      </c>
      <c r="G130" s="191"/>
      <c r="H130" s="191"/>
      <c r="I130" s="191"/>
      <c r="J130" s="191"/>
      <c r="K130" s="191"/>
      <c r="L130" s="191"/>
      <c r="M130" s="191"/>
      <c r="N130" s="192"/>
      <c r="O130" s="220"/>
      <c r="P130" s="225"/>
      <c r="Q130" s="193"/>
      <c r="R130" s="191"/>
      <c r="S130" s="191"/>
      <c r="T130" s="191"/>
      <c r="U130" s="194"/>
      <c r="V130" s="193"/>
      <c r="W130" s="191"/>
      <c r="X130" s="194"/>
      <c r="Y130" s="195"/>
      <c r="Z130" s="195"/>
      <c r="AA130" s="193"/>
      <c r="AB130" s="191"/>
      <c r="AC130" s="194"/>
      <c r="AD130" s="193"/>
      <c r="AE130" s="191"/>
      <c r="AF130" s="191"/>
      <c r="AG130" s="191"/>
      <c r="AH130" s="191"/>
      <c r="AI130" s="191"/>
      <c r="AJ130" s="191"/>
      <c r="AK130" s="194"/>
      <c r="AL130" s="193"/>
      <c r="AM130" s="191"/>
      <c r="AN130" s="191"/>
      <c r="AO130" s="194"/>
      <c r="AP130" s="182"/>
      <c r="AQ130" s="175"/>
    </row>
    <row r="131" spans="1:43" x14ac:dyDescent="0.2">
      <c r="A131" s="62" t="s">
        <v>560</v>
      </c>
      <c r="B131" s="62" t="s">
        <v>367</v>
      </c>
      <c r="C131" s="162" t="s">
        <v>368</v>
      </c>
      <c r="D131" s="206">
        <v>4</v>
      </c>
      <c r="E131" s="191" t="s">
        <v>634</v>
      </c>
      <c r="F131" s="191" t="s">
        <v>642</v>
      </c>
      <c r="G131" s="191"/>
      <c r="H131" s="191"/>
      <c r="I131" s="191"/>
      <c r="J131" s="191"/>
      <c r="K131" s="191"/>
      <c r="L131" s="191"/>
      <c r="M131" s="191"/>
      <c r="N131" s="192"/>
      <c r="O131" s="220"/>
      <c r="P131" s="225"/>
      <c r="Q131" s="193"/>
      <c r="R131" s="191"/>
      <c r="S131" s="191"/>
      <c r="T131" s="191"/>
      <c r="U131" s="194"/>
      <c r="V131" s="193"/>
      <c r="W131" s="191"/>
      <c r="X131" s="194"/>
      <c r="Y131" s="195"/>
      <c r="Z131" s="195"/>
      <c r="AA131" s="193"/>
      <c r="AB131" s="191"/>
      <c r="AC131" s="194"/>
      <c r="AD131" s="193"/>
      <c r="AE131" s="191"/>
      <c r="AF131" s="191"/>
      <c r="AG131" s="191"/>
      <c r="AH131" s="191"/>
      <c r="AI131" s="191"/>
      <c r="AJ131" s="191"/>
      <c r="AK131" s="194"/>
      <c r="AL131" s="193"/>
      <c r="AM131" s="191"/>
      <c r="AN131" s="191"/>
      <c r="AO131" s="194"/>
      <c r="AP131" s="182"/>
      <c r="AQ131" s="175"/>
    </row>
    <row r="132" spans="1:43" x14ac:dyDescent="0.2">
      <c r="A132" s="62" t="s">
        <v>605</v>
      </c>
      <c r="B132" s="62" t="s">
        <v>369</v>
      </c>
      <c r="C132" s="162" t="s">
        <v>370</v>
      </c>
      <c r="D132" s="206">
        <v>4</v>
      </c>
      <c r="E132" s="191" t="s">
        <v>634</v>
      </c>
      <c r="F132" s="191" t="s">
        <v>642</v>
      </c>
      <c r="G132" s="191"/>
      <c r="H132" s="191"/>
      <c r="I132" s="191"/>
      <c r="J132" s="191"/>
      <c r="K132" s="191"/>
      <c r="L132" s="191"/>
      <c r="M132" s="191"/>
      <c r="N132" s="192"/>
      <c r="O132" s="220"/>
      <c r="P132" s="225"/>
      <c r="Q132" s="193"/>
      <c r="R132" s="191"/>
      <c r="S132" s="191"/>
      <c r="T132" s="191"/>
      <c r="U132" s="194"/>
      <c r="V132" s="193"/>
      <c r="W132" s="191"/>
      <c r="X132" s="194"/>
      <c r="Y132" s="195"/>
      <c r="Z132" s="195"/>
      <c r="AA132" s="193"/>
      <c r="AB132" s="191"/>
      <c r="AC132" s="194"/>
      <c r="AD132" s="193"/>
      <c r="AE132" s="191"/>
      <c r="AF132" s="191"/>
      <c r="AG132" s="191"/>
      <c r="AH132" s="191"/>
      <c r="AI132" s="191"/>
      <c r="AJ132" s="191"/>
      <c r="AK132" s="194"/>
      <c r="AL132" s="193"/>
      <c r="AM132" s="191"/>
      <c r="AN132" s="191"/>
      <c r="AO132" s="194"/>
      <c r="AP132" s="182"/>
      <c r="AQ132" s="175"/>
    </row>
    <row r="133" spans="1:43" x14ac:dyDescent="0.2">
      <c r="A133" s="86" t="s">
        <v>528</v>
      </c>
      <c r="B133" s="86" t="s">
        <v>381</v>
      </c>
      <c r="C133" s="161" t="s">
        <v>382</v>
      </c>
      <c r="D133" s="207">
        <v>4</v>
      </c>
      <c r="E133" s="191" t="s">
        <v>634</v>
      </c>
      <c r="F133" s="191" t="s">
        <v>642</v>
      </c>
      <c r="G133" s="191"/>
      <c r="H133" s="191"/>
      <c r="I133" s="191"/>
      <c r="J133" s="191"/>
      <c r="K133" s="191"/>
      <c r="L133" s="191"/>
      <c r="M133" s="191"/>
      <c r="N133" s="192"/>
      <c r="O133" s="220"/>
      <c r="P133" s="225"/>
      <c r="Q133" s="193"/>
      <c r="R133" s="191"/>
      <c r="S133" s="191"/>
      <c r="T133" s="191"/>
      <c r="U133" s="194"/>
      <c r="V133" s="193"/>
      <c r="W133" s="191"/>
      <c r="X133" s="194"/>
      <c r="Y133" s="195"/>
      <c r="Z133" s="195"/>
      <c r="AA133" s="193"/>
      <c r="AB133" s="191"/>
      <c r="AC133" s="194"/>
      <c r="AD133" s="193"/>
      <c r="AE133" s="191"/>
      <c r="AF133" s="191"/>
      <c r="AG133" s="191"/>
      <c r="AH133" s="191"/>
      <c r="AI133" s="191"/>
      <c r="AJ133" s="191"/>
      <c r="AK133" s="194"/>
      <c r="AL133" s="193"/>
      <c r="AM133" s="191"/>
      <c r="AN133" s="191"/>
      <c r="AO133" s="194"/>
      <c r="AP133" s="182"/>
      <c r="AQ133" s="175"/>
    </row>
    <row r="134" spans="1:43" ht="13.5" thickBot="1" x14ac:dyDescent="0.25">
      <c r="A134" s="86" t="s">
        <v>527</v>
      </c>
      <c r="B134" s="86" t="s">
        <v>437</v>
      </c>
      <c r="C134" s="161" t="s">
        <v>438</v>
      </c>
      <c r="D134" s="208">
        <v>4</v>
      </c>
      <c r="E134" s="209" t="s">
        <v>634</v>
      </c>
      <c r="F134" s="209" t="s">
        <v>642</v>
      </c>
      <c r="G134" s="209"/>
      <c r="H134" s="209"/>
      <c r="I134" s="209"/>
      <c r="J134" s="209"/>
      <c r="K134" s="209"/>
      <c r="L134" s="209"/>
      <c r="M134" s="209"/>
      <c r="N134" s="210"/>
      <c r="O134" s="222"/>
      <c r="P134" s="227"/>
      <c r="Q134" s="211"/>
      <c r="R134" s="212"/>
      <c r="S134" s="212"/>
      <c r="T134" s="212"/>
      <c r="U134" s="213"/>
      <c r="V134" s="211"/>
      <c r="W134" s="212"/>
      <c r="X134" s="213"/>
      <c r="Y134" s="195"/>
      <c r="Z134" s="195"/>
      <c r="AA134" s="211"/>
      <c r="AB134" s="212"/>
      <c r="AC134" s="213"/>
      <c r="AD134" s="211"/>
      <c r="AE134" s="212"/>
      <c r="AF134" s="212"/>
      <c r="AG134" s="212"/>
      <c r="AH134" s="212"/>
      <c r="AI134" s="212"/>
      <c r="AJ134" s="212"/>
      <c r="AK134" s="213"/>
      <c r="AL134" s="211"/>
      <c r="AM134" s="212"/>
      <c r="AN134" s="212"/>
      <c r="AO134" s="213"/>
      <c r="AP134" s="183"/>
      <c r="AQ134" s="175"/>
    </row>
    <row r="135" spans="1:43" ht="13.5" thickTop="1" x14ac:dyDescent="0.2">
      <c r="A135" s="50" t="s">
        <v>46</v>
      </c>
    </row>
    <row r="136" spans="1:43" x14ac:dyDescent="0.2">
      <c r="A136" s="50" t="s">
        <v>811</v>
      </c>
    </row>
    <row r="137" spans="1:43" x14ac:dyDescent="0.2">
      <c r="B137" s="119"/>
      <c r="C137" s="169"/>
    </row>
  </sheetData>
  <sortState xmlns:xlrd2="http://schemas.microsoft.com/office/spreadsheetml/2017/richdata2" ref="A3:AQ133">
    <sortCondition ref="D3:D133"/>
    <sortCondition ref="A3:A133"/>
  </sortState>
  <mergeCells count="7">
    <mergeCell ref="A1:C1"/>
    <mergeCell ref="AD1:AK1"/>
    <mergeCell ref="AL1:AO1"/>
    <mergeCell ref="Q1:U1"/>
    <mergeCell ref="V1:X1"/>
    <mergeCell ref="AA1:AC1"/>
    <mergeCell ref="D1:N1"/>
  </mergeCells>
  <conditionalFormatting sqref="B10">
    <cfRule type="duplicateValues" dxfId="4" priority="9" stopIfTrue="1"/>
  </conditionalFormatting>
  <conditionalFormatting sqref="B134">
    <cfRule type="duplicateValues" dxfId="3" priority="8" stopIfTrue="1"/>
  </conditionalFormatting>
  <conditionalFormatting sqref="B125">
    <cfRule type="duplicateValues" dxfId="2" priority="5" stopIfTrue="1"/>
  </conditionalFormatting>
  <conditionalFormatting sqref="B78">
    <cfRule type="duplicateValues" dxfId="1" priority="2" stopIfTrue="1"/>
  </conditionalFormatting>
  <conditionalFormatting sqref="B77">
    <cfRule type="duplicateValues" dxfId="0" priority="1" stopIfTrue="1"/>
  </conditionalFormatting>
  <hyperlinks>
    <hyperlink ref="AQ23" r:id="rId1" xr:uid="{00000000-0004-0000-0400-000000000000}"/>
    <hyperlink ref="AQ29" r:id="rId2" xr:uid="{00000000-0004-0000-0400-000001000000}"/>
    <hyperlink ref="AQ27" r:id="rId3" xr:uid="{00000000-0004-0000-0400-000002000000}"/>
    <hyperlink ref="AQ39" r:id="rId4" xr:uid="{00000000-0004-0000-0400-000003000000}"/>
    <hyperlink ref="AQ43" r:id="rId5" xr:uid="{00000000-0004-0000-0400-000004000000}"/>
    <hyperlink ref="AQ49" r:id="rId6" xr:uid="{00000000-0004-0000-0400-000005000000}"/>
    <hyperlink ref="AQ15" r:id="rId7" xr:uid="{00000000-0004-0000-0400-000006000000}"/>
    <hyperlink ref="AQ19" r:id="rId8" xr:uid="{00000000-0004-0000-0400-000007000000}"/>
    <hyperlink ref="AQ18" r:id="rId9" xr:uid="{00000000-0004-0000-0400-000008000000}"/>
    <hyperlink ref="AQ7" r:id="rId10" xr:uid="{00000000-0004-0000-0400-000009000000}"/>
    <hyperlink ref="AQ8" r:id="rId11" xr:uid="{00000000-0004-0000-0400-00000A000000}"/>
    <hyperlink ref="AQ9" r:id="rId12" xr:uid="{00000000-0004-0000-0400-00000B000000}"/>
    <hyperlink ref="AQ28" r:id="rId13" xr:uid="{00000000-0004-0000-0400-00000C000000}"/>
    <hyperlink ref="AQ26" r:id="rId14" xr:uid="{00000000-0004-0000-0400-00000D000000}"/>
    <hyperlink ref="AQ32" r:id="rId15" xr:uid="{00000000-0004-0000-0400-00000E000000}"/>
    <hyperlink ref="AQ52" r:id="rId16" xr:uid="{00000000-0004-0000-0400-00000F000000}"/>
    <hyperlink ref="AQ35" r:id="rId17" xr:uid="{00000000-0004-0000-0400-000010000000}"/>
    <hyperlink ref="AQ50" r:id="rId18" xr:uid="{00000000-0004-0000-0400-000011000000}"/>
    <hyperlink ref="AQ48" r:id="rId19" xr:uid="{00000000-0004-0000-0400-000012000000}"/>
    <hyperlink ref="AQ46" r:id="rId20" xr:uid="{00000000-0004-0000-0400-000013000000}"/>
    <hyperlink ref="AQ34" r:id="rId21" xr:uid="{00000000-0004-0000-0400-000014000000}"/>
    <hyperlink ref="AQ44" r:id="rId22" xr:uid="{00000000-0004-0000-0400-000015000000}"/>
    <hyperlink ref="AQ13" r:id="rId23" xr:uid="{00000000-0004-0000-0400-000016000000}"/>
    <hyperlink ref="AQ14" r:id="rId24" xr:uid="{00000000-0004-0000-0400-000017000000}"/>
    <hyperlink ref="AQ22" r:id="rId25" xr:uid="{00000000-0004-0000-0400-000018000000}"/>
    <hyperlink ref="AQ20" r:id="rId26" xr:uid="{00000000-0004-0000-0400-000019000000}"/>
    <hyperlink ref="AQ53" r:id="rId27" xr:uid="{00000000-0004-0000-0400-00001A000000}"/>
    <hyperlink ref="AQ51" r:id="rId28" xr:uid="{00000000-0004-0000-0400-00001B000000}"/>
    <hyperlink ref="AQ24" r:id="rId29" xr:uid="{00000000-0004-0000-0400-00001C000000}"/>
    <hyperlink ref="AQ10" r:id="rId30" xr:uid="{00000000-0004-0000-0400-00001D000000}"/>
    <hyperlink ref="AQ36" r:id="rId31" xr:uid="{00000000-0004-0000-0400-00001E000000}"/>
    <hyperlink ref="AQ17" r:id="rId32" xr:uid="{00000000-0004-0000-0400-00001F000000}"/>
    <hyperlink ref="AQ4" r:id="rId33" xr:uid="{00000000-0004-0000-0400-000020000000}"/>
    <hyperlink ref="AQ5" r:id="rId34" xr:uid="{00000000-0004-0000-0400-000021000000}"/>
    <hyperlink ref="AQ6" r:id="rId35" xr:uid="{00000000-0004-0000-0400-000022000000}"/>
    <hyperlink ref="AQ21" r:id="rId36" xr:uid="{00000000-0004-0000-0400-000023000000}"/>
    <hyperlink ref="AQ54" r:id="rId37" xr:uid="{00000000-0004-0000-0400-000024000000}"/>
    <hyperlink ref="AQ38" r:id="rId38" xr:uid="{00000000-0004-0000-0400-000025000000}"/>
    <hyperlink ref="AQ30" r:id="rId39" xr:uid="{00000000-0004-0000-0400-000026000000}"/>
    <hyperlink ref="AQ31" r:id="rId40" xr:uid="{00000000-0004-0000-0400-000027000000}"/>
    <hyperlink ref="AQ11" r:id="rId41" xr:uid="{00000000-0004-0000-0400-000028000000}"/>
    <hyperlink ref="AQ40" r:id="rId42" xr:uid="{00000000-0004-0000-0400-000029000000}"/>
    <hyperlink ref="AQ42" r:id="rId43" xr:uid="{00000000-0004-0000-0400-00002A000000}"/>
    <hyperlink ref="AQ47" r:id="rId44" xr:uid="{00000000-0004-0000-0400-00002B000000}"/>
    <hyperlink ref="AQ95" r:id="rId45" xr:uid="{00000000-0004-0000-0400-00002C000000}"/>
    <hyperlink ref="AQ82" r:id="rId46" xr:uid="{00000000-0004-0000-0400-00002D000000}"/>
    <hyperlink ref="AQ81" r:id="rId47" xr:uid="{00000000-0004-0000-0400-00002E000000}"/>
    <hyperlink ref="AQ59" r:id="rId48" xr:uid="{00000000-0004-0000-0400-00002F000000}"/>
    <hyperlink ref="AQ61" r:id="rId49" xr:uid="{00000000-0004-0000-0400-000030000000}"/>
    <hyperlink ref="AQ60" r:id="rId50" xr:uid="{00000000-0004-0000-0400-000031000000}"/>
    <hyperlink ref="AQ67" r:id="rId51" xr:uid="{00000000-0004-0000-0400-000032000000}"/>
    <hyperlink ref="AQ68" r:id="rId52" xr:uid="{00000000-0004-0000-0400-000033000000}"/>
    <hyperlink ref="AQ64" r:id="rId53" xr:uid="{00000000-0004-0000-0400-000034000000}"/>
    <hyperlink ref="AQ73" r:id="rId54" xr:uid="{00000000-0004-0000-0400-000035000000}"/>
    <hyperlink ref="AQ89" r:id="rId55" xr:uid="{00000000-0004-0000-0400-000036000000}"/>
    <hyperlink ref="AQ92" r:id="rId56" xr:uid="{00000000-0004-0000-0400-000037000000}"/>
    <hyperlink ref="AQ72" r:id="rId57" xr:uid="{00000000-0004-0000-0400-000038000000}"/>
    <hyperlink ref="AQ71" r:id="rId58" xr:uid="{00000000-0004-0000-0400-000039000000}"/>
    <hyperlink ref="AQ56" r:id="rId59" xr:uid="{00000000-0004-0000-0400-00003A000000}"/>
    <hyperlink ref="AQ57" r:id="rId60" xr:uid="{00000000-0004-0000-0400-00003B000000}"/>
    <hyperlink ref="AQ62" r:id="rId61" xr:uid="{00000000-0004-0000-0400-00003C000000}"/>
    <hyperlink ref="AQ63" r:id="rId62" xr:uid="{00000000-0004-0000-0400-00003D000000}"/>
    <hyperlink ref="AQ65" r:id="rId63" xr:uid="{00000000-0004-0000-0400-00003E000000}"/>
    <hyperlink ref="AQ66" r:id="rId64" xr:uid="{00000000-0004-0000-0400-00003F000000}"/>
    <hyperlink ref="AQ69" r:id="rId65" xr:uid="{00000000-0004-0000-0400-000040000000}"/>
    <hyperlink ref="AQ70" r:id="rId66" xr:uid="{00000000-0004-0000-0400-000041000000}"/>
    <hyperlink ref="AQ74" r:id="rId67" xr:uid="{00000000-0004-0000-0400-000042000000}"/>
    <hyperlink ref="AQ75" r:id="rId68" xr:uid="{00000000-0004-0000-0400-000043000000}"/>
    <hyperlink ref="AQ76" r:id="rId69" xr:uid="{00000000-0004-0000-0400-000044000000}"/>
    <hyperlink ref="AQ84" r:id="rId70" xr:uid="{00000000-0004-0000-0400-000045000000}"/>
    <hyperlink ref="AQ85" r:id="rId71" xr:uid="{00000000-0004-0000-0400-000046000000}"/>
    <hyperlink ref="AQ86" r:id="rId72" xr:uid="{00000000-0004-0000-0400-000047000000}"/>
    <hyperlink ref="AQ87" r:id="rId73" xr:uid="{00000000-0004-0000-0400-000048000000}"/>
    <hyperlink ref="AQ88" r:id="rId74" xr:uid="{00000000-0004-0000-0400-000049000000}"/>
    <hyperlink ref="AQ91" r:id="rId75" xr:uid="{00000000-0004-0000-0400-00004A000000}"/>
    <hyperlink ref="AQ93" r:id="rId76" xr:uid="{00000000-0004-0000-0400-00004B000000}"/>
    <hyperlink ref="AQ94" r:id="rId77" xr:uid="{00000000-0004-0000-0400-00004C000000}"/>
    <hyperlink ref="AQ97" r:id="rId78" xr:uid="{00000000-0004-0000-0400-00004D000000}"/>
    <hyperlink ref="AQ99" r:id="rId79" xr:uid="{00000000-0004-0000-0400-00004E000000}"/>
    <hyperlink ref="AQ100" r:id="rId80" xr:uid="{00000000-0004-0000-0400-00004F000000}"/>
    <hyperlink ref="AQ102" r:id="rId81" xr:uid="{00000000-0004-0000-0400-000050000000}"/>
    <hyperlink ref="AQ103" r:id="rId82" xr:uid="{00000000-0004-0000-0400-000051000000}"/>
    <hyperlink ref="AQ104" r:id="rId83" xr:uid="{00000000-0004-0000-0400-000052000000}"/>
    <hyperlink ref="AQ105" r:id="rId84" xr:uid="{00000000-0004-0000-0400-000053000000}"/>
    <hyperlink ref="AQ107" r:id="rId85" xr:uid="{00000000-0004-0000-0400-000054000000}"/>
    <hyperlink ref="AQ108" r:id="rId86" xr:uid="{00000000-0004-0000-0400-000055000000}"/>
    <hyperlink ref="AQ111" r:id="rId87" xr:uid="{00000000-0004-0000-0400-000056000000}"/>
    <hyperlink ref="AQ113" r:id="rId88" xr:uid="{00000000-0004-0000-0400-000057000000}"/>
    <hyperlink ref="AQ114" r:id="rId89" xr:uid="{00000000-0004-0000-0400-000058000000}"/>
    <hyperlink ref="AQ116" r:id="rId90" xr:uid="{00000000-0004-0000-0400-000059000000}"/>
    <hyperlink ref="AQ117" r:id="rId91" xr:uid="{00000000-0004-0000-0400-00005A000000}"/>
    <hyperlink ref="AQ115" r:id="rId92" xr:uid="{00000000-0004-0000-0400-00005B000000}"/>
    <hyperlink ref="AQ118" r:id="rId93" xr:uid="{00000000-0004-0000-0400-00005C000000}"/>
    <hyperlink ref="AQ119" r:id="rId94" xr:uid="{00000000-0004-0000-0400-00005D000000}"/>
    <hyperlink ref="AQ120" r:id="rId95" xr:uid="{00000000-0004-0000-0400-00005E000000}"/>
    <hyperlink ref="AQ122" r:id="rId96" xr:uid="{00000000-0004-0000-0400-00005F000000}"/>
    <hyperlink ref="AQ123" r:id="rId97" xr:uid="{00000000-0004-0000-0400-000060000000}"/>
    <hyperlink ref="AQ124" r:id="rId98" xr:uid="{00000000-0004-0000-0400-000061000000}"/>
  </hyperlinks>
  <pageMargins left="0.7" right="0.7" top="0.75" bottom="0.75" header="0.3" footer="0.3"/>
  <pageSetup orientation="portrait"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nhowell</cp:lastModifiedBy>
  <cp:lastPrinted>2013-09-19T17:09:23Z</cp:lastPrinted>
  <dcterms:created xsi:type="dcterms:W3CDTF">2007-10-11T16:02:56Z</dcterms:created>
  <dcterms:modified xsi:type="dcterms:W3CDTF">2020-12-09T19:56:21Z</dcterms:modified>
</cp:coreProperties>
</file>